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mc:AlternateContent xmlns:mc="http://schemas.openxmlformats.org/markup-compatibility/2006">
    <mc:Choice Requires="x15">
      <x15ac:absPath xmlns:x15ac="http://schemas.microsoft.com/office/spreadsheetml/2010/11/ac" url="L:\AFU\620.10.0001_Gewässers._Abwasser\Siedlungsentwässerung\GEP\Gewässer\Beurteilungsmatrix\"/>
    </mc:Choice>
  </mc:AlternateContent>
  <xr:revisionPtr revIDLastSave="0" documentId="13_ncr:1_{416ED98A-FCBB-436B-B567-DA8D5325775D}" xr6:coauthVersionLast="47" xr6:coauthVersionMax="47" xr10:uidLastSave="{00000000-0000-0000-0000-000000000000}"/>
  <bookViews>
    <workbookView xWindow="-120" yWindow="-120" windowWidth="29040" windowHeight="15720" activeTab="4" xr2:uid="{00000000-000D-0000-FFFF-FFFF00000000}"/>
  </bookViews>
  <sheets>
    <sheet name="Metadaten" sheetId="1" r:id="rId1"/>
    <sheet name="FR_3234.1" sheetId="2" state="hidden" r:id="rId2"/>
    <sheet name="Tabelle1" sheetId="3" state="hidden" r:id="rId3"/>
    <sheet name="Mischabwasser_alt" sheetId="4" state="hidden" r:id="rId4"/>
    <sheet name="Mischabwasser" sheetId="8" r:id="rId5"/>
    <sheet name="Regenabwasser"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G2" i="8"/>
  <c r="A46" i="1"/>
  <c r="A27" i="1"/>
  <c r="A28" i="1"/>
  <c r="A29" i="1" s="1"/>
  <c r="A30" i="1" s="1"/>
  <c r="A31" i="1" s="1"/>
  <c r="A32" i="1" s="1"/>
  <c r="A33" i="1" s="1"/>
  <c r="A34" i="1" s="1"/>
  <c r="A35" i="1" s="1"/>
  <c r="A36" i="1" s="1"/>
  <c r="A37" i="1" s="1"/>
  <c r="A38" i="1" s="1"/>
  <c r="A39" i="1" s="1"/>
  <c r="A40" i="1" s="1"/>
  <c r="A41" i="1" s="1"/>
  <c r="A42" i="1" s="1"/>
  <c r="A43" i="1" s="1"/>
  <c r="A44" i="1" s="1"/>
  <c r="A45" i="1" s="1"/>
  <c r="B3" i="8" l="1"/>
  <c r="K3" i="8"/>
  <c r="B15" i="8"/>
  <c r="K2" i="8"/>
  <c r="G3" i="8"/>
  <c r="G2" i="6"/>
  <c r="G3" i="6"/>
  <c r="K2" i="6"/>
  <c r="B3" i="6"/>
  <c r="E15" i="8" l="1"/>
  <c r="D34" i="4" l="1"/>
  <c r="D32" i="4"/>
  <c r="B27" i="4"/>
  <c r="B2" i="4" l="1"/>
  <c r="B15" i="4" l="1"/>
  <c r="B3" i="4"/>
  <c r="D15" i="4"/>
  <c r="D3" i="4"/>
  <c r="H2" i="4"/>
  <c r="F2" i="4"/>
  <c r="D2" i="4"/>
  <c r="B32" i="3" l="1"/>
  <c r="B31" i="3"/>
  <c r="C7" i="3"/>
  <c r="B3" i="3"/>
  <c r="B3" i="2"/>
  <c r="A18" i="1"/>
  <c r="A19" i="1" s="1"/>
  <c r="A20" i="1" s="1"/>
  <c r="A21" i="1" s="1"/>
  <c r="A22" i="1" s="1"/>
  <c r="A23" i="1" s="1"/>
  <c r="A24" i="1" s="1"/>
  <c r="A25" i="1" s="1"/>
  <c r="A26" i="1" s="1"/>
  <c r="C7" i="2"/>
  <c r="B32" i="2" l="1"/>
  <c r="B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tc={E7897195-4D4E-44AF-83F8-35AA9428935B}</author>
    <author>tc={0AD4E841-53AC-4295-AB5B-7F025FA55006}</author>
    <author>tc={9CDA9129-135C-4EB7-BD43-71B103737EE7}</author>
    <author>tc={106D9BD8-53D5-4800-8B24-A42788D85BAF}</author>
    <author>tc={48002754-C91D-48BB-8D7B-89FB5C2FF6CD}</author>
    <author>tc={5AB653F7-A12A-4DF8-895E-493E29376ED6}</author>
    <author>tc={4D4F124F-4F99-462E-B26A-8B399527DF63}</author>
    <author>tc={340CB9C0-E081-4C1A-B3A1-D558A75C5EB3}</author>
    <author>tc={8A96A10E-4F81-42AE-B583-0F56E07CA334}</author>
    <author>tc={CF2A40B5-6A88-47E2-BE46-CFEDEC250404}</author>
    <author>tc={DE8803D6-F54C-4551-9098-7FC726152C98}</author>
    <author>tc={C000C000-7C12-4253-957D-03E32598B60E}</author>
    <author>tc={D40797C2-D558-4D0F-8DF2-9F8643CC7C50}</author>
    <author>tc={7E903CEB-FFFD-49E7-840F-110A86D6982E}</author>
    <author>tc={458D8E81-5173-40B7-89D9-0F3C63116D2B}</author>
    <author>tc={5AAAC6C8-0940-467C-AE4F-A460680D76BC}</author>
    <author>tc={8119D0A8-BA29-48FB-B67C-A5E5E7C50E96}</author>
    <author>tc={20B9C466-87B1-4DA3-94D9-2E5E22050002}</author>
    <author>tc={A57980E3-2E2C-44FC-8047-6006843F53EE}</author>
    <author>tc={37F55B88-C95F-41BA-B20E-9B379CC53D67}</author>
    <author>tc={D66E4FFE-496D-44A1-A2D2-8FADB4AC39E9}</author>
  </authors>
  <commentList>
    <comment ref="B1" authorId="0" shapeId="0" xr:uid="{E7897195-4D4E-44AF-83F8-35AA9428935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Datenmodell VSA, ZH abstimmen</t>
      </text>
    </comment>
    <comment ref="A3" authorId="1" shapeId="0" xr:uid="{0AD4E841-53AC-4295-AB5B-7F025FA5500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 2020</t>
      </text>
    </comment>
    <comment ref="A6" authorId="2" shapeId="0" xr:uid="{9CDA9129-135C-4EB7-BD43-71B103737EE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Auch für Regenabwassereinleitstelle
Irgendwo Abwasserart ergänzen
Evt. 2 Matrizen je nach Abwasserart</t>
      </text>
    </comment>
    <comment ref="D7" authorId="3" shapeId="0" xr:uid="{106D9BD8-53D5-4800-8B24-A42788D85BA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Was ist das und warum relevant? Z.b. Streichwehr oder Springwehr?</t>
      </text>
    </comment>
    <comment ref="G7" authorId="4" shapeId="0" xr:uid="{48002754-C91D-48BB-8D7B-89FB5C2FF6C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Eigentlich hier nicht unbedingt notwendig wenn es unten nochmals vorkommt weil ja sowieso nur ja/nein zur Auswahl
Vor alle wenn Platzprobleme</t>
      </text>
    </comment>
    <comment ref="A13" authorId="5" shapeId="0" xr:uid="{5AB653F7-A12A-4DF8-895E-493E29376ED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Q-Begehung evt sinnvoll? Falls Messstation in der Nähe vorhanden einfach ermittelbar? </t>
      </text>
    </comment>
    <comment ref="G13" authorId="6" shapeId="0" xr:uid="{4D4F124F-4F99-462E-B26A-8B399527DF6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Rollladen gemäss VSA-DSS mini</t>
      </text>
    </comment>
    <comment ref="C14" authorId="7" shapeId="0" xr:uid="{340CB9C0-E081-4C1A-B3A1-D558A75C5EB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STORM? --&gt; offen und prüfen durch VAS</t>
      </text>
    </comment>
    <comment ref="B22" authorId="8" shapeId="0" xr:uid="{8A96A10E-4F81-42AE-B583-0F56E07CA3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Äusserer Aspekt fasst folgendes Parameter zusammen:
Schlamm, Trübung, Verfärbung, Schaum, Geruch, Eisensulfid, Kolmation, Feststoffe, heterotropher Bewuchs, Algen
Diese müssten dann nicht nochmals einzeln vorkommen
Antwort:
    Zusätzlich Bemerkungsfeld</t>
      </text>
    </comment>
    <comment ref="F23" authorId="9" shapeId="0" xr:uid="{CF2A40B5-6A88-47E2-BE46-CFEDEC25040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Weitere Aspekte als Freitext neben Modul G
Antwort:
    STORM separat 
Sarah fragen welche weiteren Bemerkungen noch ergänzt werden soll</t>
      </text>
    </comment>
    <comment ref="J23" authorId="10" shapeId="0" xr:uid="{DE8803D6-F54C-4551-9098-7FC726152C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 folgender Vorschlag:
Relevanzmatrix selber enthält STORM-Parameter nicht, in den meisten Fällen wird diese nicht gemacht und das verwirrt nur. In der Relevanzmatrix wird bestimmt, ob STORM notwendig ist oder nicht
Es gibt ein Zusatzblatt für die Parameter nach STORM,</t>
      </text>
    </comment>
    <comment ref="K23" authorId="11" shapeId="0" xr:uid="{C000C000-7C12-4253-957D-03E32598B60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Kriterien STORM akute Belastung: NH3-N, GUS (Trübung), O2, Temp
Chronische Belastung: Kolmation, Toxische Sedimente, Anaerobe Sohle (alles GUS)
Hydraulisch-mechanische Beeinträchtigung</t>
      </text>
    </comment>
    <comment ref="B27" authorId="12" shapeId="0" xr:uid="{D40797C2-D558-4D0F-8DF2-9F8643CC7C5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automatisiert berechnen</t>
      </text>
    </comment>
    <comment ref="B30" authorId="13" shapeId="0" xr:uid="{7E903CEB-FFFD-49E7-840F-110A86D6982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Inkl. Emissionen, dann müssten zuerst Emissionen sein
Mit Sarah ausfüllen</t>
      </text>
    </comment>
    <comment ref="G30" authorId="14" shapeId="0" xr:uid="{458D8E81-5173-40B7-89D9-0F3C63116D2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vollständig und das müsste es sein wenn man unten STORM Kriterien bestimmen will
Es fehlt:
RÜ mit häufiger und langer Entlastung</t>
      </text>
    </comment>
    <comment ref="J30" authorId="15" shapeId="0" xr:uid="{5AAAC6C8-0940-467C-AE4F-A460680D76B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Müsste ergänzt werden wenn unten Kriterien für STORM</t>
      </text>
    </comment>
    <comment ref="A31" authorId="16" shapeId="0" xr:uid="{8119D0A8-BA29-48FB-B67C-A5E5E7C50E9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Nicht automatisiert, ist ergebnis vom Team, darf automatisch Farbig werden</t>
      </text>
    </comment>
    <comment ref="F38" authorId="17" shapeId="0" xr:uid="{20B9C466-87B1-4DA3-94D9-2E5E2205000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Müsste automatisch ausgefüllt werden wenn oben ausgefüllt wird</t>
      </text>
    </comment>
    <comment ref="I38" authorId="18" shapeId="0" xr:uid="{A57980E3-2E2C-44FC-8047-6006843F53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Sollte auch automatisch ausgefüllt werden oder zumindest Rollladen</t>
      </text>
    </comment>
    <comment ref="E40" authorId="19" shapeId="0" xr:uid="{37F55B88-C95F-41BA-B20E-9B379CC53D6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STORM ist auch in folgenden Fällen sinnvoll:
Belastungen in der Summe
Falls z.b. Wirksam Anlage unklar
Deutliche Erhöhung Entlastungsfracht</t>
      </text>
    </comment>
    <comment ref="F40" authorId="20" shapeId="0" xr:uid="{D66E4FFE-496D-44A1-A2D2-8FADB4AC39E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würde ich automatisch ausfüllen lasssen:
Hauptkriterium verletzt
2 Nebenkriterien verletzt
1 Nebenkriterium verletzt
Offen: wie setzt man gewässerspez. Entlastungsfracht an? &gt; 500 kg/a/m3/s finde ich schwierig weil nur Orientierungswert
Evt mit VSA diskutieren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tc={9A3B0EAE-00A9-4884-B975-C8EBB5A53F41}</author>
    <author>tc={EEB9F167-B0FD-49ED-A27A-D1AE71D6302A}</author>
    <author>tc={D514F6E9-D233-41B6-B470-204913B1A10F}</author>
    <author>tc={1A7181A5-ABEB-4EDB-AE51-523F3BDE0D84}</author>
    <author>tc={E50F0B66-3959-4C10-99FD-FB43EDA922C3}</author>
    <author>tc={A39F0E2E-0C09-4B1A-A01A-1284D3C07BB8}</author>
    <author>tc={9FB4B659-5913-4523-9D05-8940FEEED1CB}</author>
    <author>tc={C2FE33AF-491A-470F-AAF5-B0D0EF232FDA}</author>
    <author>tc={33298824-FB60-4277-8C3D-327640DC1A4D}</author>
    <author>tc={B04DF3B2-450F-46F2-8736-D1DC7B2C61AC}</author>
    <author>tc={D5E59058-3E9F-445E-A660-834195034D9A}</author>
    <author>tc={2994CAFF-652E-4A9A-A80B-5FD391BB0B44}</author>
    <author>tc={0E24BB3E-8691-4E8F-968F-4ADC8E0A0BB8}</author>
    <author>tc={D370508A-387F-4E78-9A7A-6EAF0E5D908C}</author>
    <author>tc={44D96F3B-B157-41CF-BED1-5623371E82D9}</author>
    <author>tc={DA5242F0-F9F7-4612-B66B-99F8DFB5E78F}</author>
    <author>tc={B0F73491-AF88-4CC5-BBCB-FECB028CC3A6}</author>
  </authors>
  <commentList>
    <comment ref="B2" authorId="0" shapeId="0" xr:uid="{9A3B0EAE-00A9-4884-B975-C8EBB5A53F4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Datenmodell VSA, ZH abstimmen</t>
      </text>
    </comment>
    <comment ref="A3" authorId="1" shapeId="0" xr:uid="{EEB9F167-B0FD-49ED-A27A-D1AE71D630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 2020</t>
      </text>
    </comment>
    <comment ref="B6" authorId="2" shapeId="0" xr:uid="{D514F6E9-D233-41B6-B470-204913B1A1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t>
      </text>
    </comment>
    <comment ref="A22" authorId="3" shapeId="0" xr:uid="{1A7181A5-ABEB-4EDB-AE51-523F3BDE0D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sind weitere Parameter erforderlich? Oder sind gewisse Parameter nicht notwendig?</t>
      </text>
    </comment>
    <comment ref="E22" authorId="4" shapeId="0" xr:uid="{E50F0B66-3959-4C10-99FD-FB43EDA922C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werden diese aufgenommen aber fliessen nicht in Bewertung ein</t>
      </text>
    </comment>
    <comment ref="F22" authorId="5" shapeId="0" xr:uid="{A39F0E2E-0C09-4B1A-A01A-1284D3C07B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aufgenommen als Info aber fliessen nicht in Bewertung ein</t>
      </text>
    </comment>
    <comment ref="G22" authorId="6" shapeId="0" xr:uid="{9FB4B659-5913-4523-9D05-8940FEEED1C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Modul G bei Bedarf angegeben
Nicht für Bewertung, nur als Interpretationshilfe</t>
      </text>
    </comment>
    <comment ref="H22" authorId="7" shapeId="0" xr:uid="{C2FE33AF-491A-470F-AAF5-B0D0EF232F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können Proben genommen werden, nicht für Bewertung nur als Interpretationshilfe</t>
      </text>
    </comment>
    <comment ref="I22" authorId="8" shapeId="0" xr:uid="{33298824-FB60-4277-8C3D-327640DC1A4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auch festgehalten, z.B. Kolk weist auf hohe Spitzen hin, wichtig für bauliche Beurteilung
Erfolgt auch mit kein/klein, mittel, gross</t>
      </text>
    </comment>
    <comment ref="J22" authorId="9" shapeId="0" xr:uid="{B04DF3B2-450F-46F2-8736-D1DC7B2C61A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zusätzliche leeres Feld für weitere Erkenntnisse/Parameter?</t>
      </text>
    </comment>
    <comment ref="B26" authorId="10" shapeId="0" xr:uid="{D5E59058-3E9F-445E-A660-834195034D9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VSA Tabelle G6</t>
      </text>
    </comment>
    <comment ref="D27" authorId="11" shapeId="0" xr:uid="{2994CAFF-652E-4A9A-A80B-5FD391BB0B4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Keine, klein, mittel, gross, unklar (gemäss Tab G11)</t>
      </text>
    </comment>
    <comment ref="D32" authorId="12" shapeId="0" xr:uid="{0E24BB3E-8691-4E8F-968F-4ADC8E0A0B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Grün wenn &lt;2, rot wenn &gt; 2%? Oder verleitet das dazu nicht mehr selber zu überlegen?</t>
      </text>
    </comment>
    <comment ref="I32" authorId="13" shapeId="0" xr:uid="{D370508A-387F-4E78-9A7A-6EAF0E5D908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RÜ Vorgaben in Modul B, für RÜB keine Vorgaben aber kann trotzdem beurteilt werden, offenes Feld aber in Beispiel entsprechend ausfüllen</t>
      </text>
    </comment>
    <comment ref="D34" authorId="14" shapeId="0" xr:uid="{44D96F3B-B157-41CF-BED1-5623371E82D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Grün, gelb, rot? Wo sind die Grenzen? --&gt; an Sitzung mit VSA diskutieren</t>
      </text>
    </comment>
    <comment ref="B36" authorId="15" shapeId="0" xr:uid="{DA5242F0-F9F7-4612-B66B-99F8DFB5E7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Etwas grösser damit es optisch etwas mehr auffällt?</t>
      </text>
    </comment>
    <comment ref="D38" authorId="16" shapeId="0" xr:uid="{B0F73491-AF88-4CC5-BBCB-FECB028CC3A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Platz ausreichend?</t>
      </text>
    </comment>
  </commentList>
</comments>
</file>

<file path=xl/sharedStrings.xml><?xml version="1.0" encoding="utf-8"?>
<sst xmlns="http://schemas.openxmlformats.org/spreadsheetml/2006/main" count="621" uniqueCount="256">
  <si>
    <t>Übersicht Einleitstellen</t>
  </si>
  <si>
    <t>Gewässer</t>
  </si>
  <si>
    <t>Bemerkung</t>
  </si>
  <si>
    <t>Einleitstelle</t>
  </si>
  <si>
    <t>Gemeinde</t>
  </si>
  <si>
    <t>Gewässeruntersuchung Modul G</t>
  </si>
  <si>
    <t xml:space="preserve">Relevanzmatrix </t>
  </si>
  <si>
    <t>Fliessgewässer</t>
  </si>
  <si>
    <t>x-Koordinate Einleitstelle</t>
  </si>
  <si>
    <t>y-Koordinate Einleitstelle</t>
  </si>
  <si>
    <t>Angaben zu Abwassereinleitungen (-anlagen)</t>
  </si>
  <si>
    <t>Name Sonderbauwerk:</t>
  </si>
  <si>
    <t>Entlastungstyp</t>
  </si>
  <si>
    <t>Häufigkeit</t>
  </si>
  <si>
    <t>Richtwerte</t>
  </si>
  <si>
    <t xml:space="preserve">Entlastungsdauer </t>
  </si>
  <si>
    <t xml:space="preserve">Einleitmenge </t>
  </si>
  <si>
    <t>Spez. Einleitungsfracht</t>
  </si>
  <si>
    <t>Gewässertyp gemäss VSA</t>
  </si>
  <si>
    <t>kleiner Mittellandbach</t>
  </si>
  <si>
    <t>Entlastungskennzahlen</t>
  </si>
  <si>
    <t>Vorbelastung</t>
  </si>
  <si>
    <t>Oberhalb Einleitstelle</t>
  </si>
  <si>
    <t>Hauptdefizit Ökomorphologie</t>
  </si>
  <si>
    <t>Ufervegetation (Beschattung)</t>
  </si>
  <si>
    <t>Bemerkungen</t>
  </si>
  <si>
    <t>Äusserer Aspekt</t>
  </si>
  <si>
    <t>Biologie</t>
  </si>
  <si>
    <t>Hygiene</t>
  </si>
  <si>
    <t>Physik</t>
  </si>
  <si>
    <t>Chemie</t>
  </si>
  <si>
    <t>Parameter</t>
  </si>
  <si>
    <t>Bewertung gemäss Modul G</t>
  </si>
  <si>
    <t>Einfluss der Einleitung</t>
  </si>
  <si>
    <t>Handlungsbedarf</t>
  </si>
  <si>
    <t xml:space="preserve"> </t>
  </si>
  <si>
    <t>Gesamteinfluss</t>
  </si>
  <si>
    <t>Gewässerökologische Aufnahmen</t>
  </si>
  <si>
    <t>gross</t>
  </si>
  <si>
    <t>mittel</t>
  </si>
  <si>
    <t>klein</t>
  </si>
  <si>
    <t>kein / klein</t>
  </si>
  <si>
    <t>klein / mittel</t>
  </si>
  <si>
    <t>mittel / gross</t>
  </si>
  <si>
    <t>Ja, kurzfristig</t>
  </si>
  <si>
    <t>Ja, langfristig</t>
  </si>
  <si>
    <t>Status klären</t>
  </si>
  <si>
    <t>Keine Aussage möglich</t>
  </si>
  <si>
    <t>Nein</t>
  </si>
  <si>
    <t>Mindestanforderungen gemäss Kap. 8.5</t>
  </si>
  <si>
    <t>Stand der Technik</t>
  </si>
  <si>
    <t>Gewässer allgemeine Angaben</t>
  </si>
  <si>
    <t>Gemäss Modul G</t>
  </si>
  <si>
    <t>Wasser-pflanzen / pflanzlicher Bewuchs</t>
  </si>
  <si>
    <t>Baden, Spielen</t>
  </si>
  <si>
    <t>TUS</t>
  </si>
  <si>
    <t>Hilfsindika-toren</t>
  </si>
  <si>
    <t>Makroin-vertebraten</t>
  </si>
  <si>
    <t>Weitere (z.B.Kiesel-algen, Fische)</t>
  </si>
  <si>
    <t>Trinkwas-ser</t>
  </si>
  <si>
    <t>Mechnisch-hydrau-lische Beeinträch-tigung</t>
  </si>
  <si>
    <t>Gesamthand-lungsbedarf</t>
  </si>
  <si>
    <t>HW</t>
  </si>
  <si>
    <t>Massnahmenprüfung nach STORM</t>
  </si>
  <si>
    <t>Massnahmen/weitere Abklärungen</t>
  </si>
  <si>
    <t>Legende</t>
  </si>
  <si>
    <t>ja</t>
  </si>
  <si>
    <t>nein</t>
  </si>
  <si>
    <t>Einfluss Einleitstelle</t>
  </si>
  <si>
    <t>Gross</t>
  </si>
  <si>
    <t>Unklar / Keine Aussage möglich</t>
  </si>
  <si>
    <t>Parameter relevant</t>
  </si>
  <si>
    <r>
      <t>Entlastungsfracht NH</t>
    </r>
    <r>
      <rPr>
        <vertAlign val="subscript"/>
        <sz val="8"/>
        <color theme="1"/>
        <rFont val="Arial"/>
        <family val="2"/>
        <scheme val="minor"/>
      </rPr>
      <t>4</t>
    </r>
    <r>
      <rPr>
        <sz val="8"/>
        <color theme="1"/>
        <rFont val="Arial"/>
        <family val="2"/>
        <scheme val="minor"/>
      </rPr>
      <t>-N</t>
    </r>
  </si>
  <si>
    <r>
      <t>Q</t>
    </r>
    <r>
      <rPr>
        <vertAlign val="subscript"/>
        <sz val="8"/>
        <color theme="1"/>
        <rFont val="Arial"/>
        <family val="2"/>
        <scheme val="minor"/>
      </rPr>
      <t>m</t>
    </r>
  </si>
  <si>
    <r>
      <t>Q</t>
    </r>
    <r>
      <rPr>
        <vertAlign val="subscript"/>
        <sz val="8"/>
        <color theme="1"/>
        <rFont val="Arial"/>
        <family val="2"/>
        <scheme val="minor"/>
      </rPr>
      <t>347</t>
    </r>
  </si>
  <si>
    <r>
      <t>NH</t>
    </r>
    <r>
      <rPr>
        <vertAlign val="subscript"/>
        <sz val="8"/>
        <color theme="1"/>
        <rFont val="Arial"/>
        <family val="2"/>
        <scheme val="minor"/>
      </rPr>
      <t>3</t>
    </r>
  </si>
  <si>
    <r>
      <t>Ammonium NH</t>
    </r>
    <r>
      <rPr>
        <vertAlign val="subscript"/>
        <sz val="8"/>
        <color theme="1"/>
        <rFont val="Arial"/>
        <family val="2"/>
        <scheme val="minor"/>
      </rPr>
      <t>4</t>
    </r>
    <r>
      <rPr>
        <sz val="8"/>
        <color theme="1"/>
        <rFont val="Arial"/>
        <family val="2"/>
        <scheme val="minor"/>
      </rPr>
      <t>-N</t>
    </r>
  </si>
  <si>
    <t>Ökomorphologie</t>
  </si>
  <si>
    <t>mittlere Gewässerbreite</t>
  </si>
  <si>
    <t>mittleres Gefälle</t>
  </si>
  <si>
    <t>Kein bzw.        Kein / Klein</t>
  </si>
  <si>
    <t>Mittel bzw.       Klein / Mittel</t>
  </si>
  <si>
    <t>nicht alle Spalten vorhanden</t>
  </si>
  <si>
    <r>
      <t>Entlastungsanteil NH</t>
    </r>
    <r>
      <rPr>
        <vertAlign val="subscript"/>
        <sz val="8"/>
        <color theme="1"/>
        <rFont val="Arial"/>
        <family val="2"/>
        <scheme val="minor"/>
      </rPr>
      <t>4</t>
    </r>
    <r>
      <rPr>
        <sz val="8"/>
        <color theme="1"/>
        <rFont val="Arial"/>
        <family val="2"/>
        <scheme val="minor"/>
      </rPr>
      <t xml:space="preserve">-N direkt </t>
    </r>
  </si>
  <si>
    <t>qwer</t>
  </si>
  <si>
    <t>Bezeichnung</t>
  </si>
  <si>
    <t>Text</t>
  </si>
  <si>
    <r>
      <t xml:space="preserve">Angaben zum </t>
    </r>
    <r>
      <rPr>
        <i/>
        <sz val="8"/>
        <color rgb="FFFF0000"/>
        <rFont val="Arial"/>
        <family val="2"/>
        <scheme val="minor"/>
      </rPr>
      <t>Entlastungsbauwerk</t>
    </r>
  </si>
  <si>
    <t>Entlastungsdauer [h/a]</t>
  </si>
  <si>
    <t>Zahl</t>
  </si>
  <si>
    <t>Entlastungsvolumen [m3/a]</t>
  </si>
  <si>
    <t>Mindestanforderungen</t>
  </si>
  <si>
    <t>spez. Entlastungsfracht [kg/a/m3/s]</t>
  </si>
  <si>
    <r>
      <t>Q</t>
    </r>
    <r>
      <rPr>
        <vertAlign val="subscript"/>
        <sz val="8"/>
        <color theme="1"/>
        <rFont val="Arial"/>
        <family val="2"/>
        <scheme val="minor"/>
      </rPr>
      <t>m</t>
    </r>
    <r>
      <rPr>
        <sz val="8"/>
        <color theme="1"/>
        <rFont val="Arial"/>
        <family val="2"/>
        <scheme val="minor"/>
      </rPr>
      <t xml:space="preserve"> [m3/s]</t>
    </r>
  </si>
  <si>
    <r>
      <t>Q</t>
    </r>
    <r>
      <rPr>
        <vertAlign val="subscript"/>
        <sz val="8"/>
        <color theme="1"/>
        <rFont val="Arial"/>
        <family val="2"/>
        <scheme val="minor"/>
      </rPr>
      <t>347</t>
    </r>
    <r>
      <rPr>
        <sz val="8"/>
        <color theme="1"/>
        <rFont val="Arial"/>
        <family val="2"/>
        <scheme val="minor"/>
      </rPr>
      <t xml:space="preserve"> [m3/s]</t>
    </r>
  </si>
  <si>
    <t>Gewässerart gemäss VSA</t>
  </si>
  <si>
    <t>unterhalb Einleitstelle</t>
  </si>
  <si>
    <t>mittlere Gewässer-breite [m]</t>
  </si>
  <si>
    <t>Oberflächengewässer</t>
  </si>
  <si>
    <t>Beurteilung bez. Emissionen</t>
  </si>
  <si>
    <t>Beurteilung bez. Immissionen</t>
  </si>
  <si>
    <t>spez. Entlastungsfracht</t>
  </si>
  <si>
    <t>Massnahmenprüfung STORM</t>
  </si>
  <si>
    <t>Tage mit Entlastung [d/a]</t>
  </si>
  <si>
    <t>Bewertung Gemäss Modul G</t>
  </si>
  <si>
    <t>äusserer Aspekt</t>
  </si>
  <si>
    <t>Fliessgewässer Mischabwasser</t>
  </si>
  <si>
    <t>Angaben zum Gewässer</t>
  </si>
  <si>
    <t>Angaben zum Entlastungsbauwerk</t>
  </si>
  <si>
    <t>Angaben zur Einleitstelle</t>
  </si>
  <si>
    <t>Abwasserart</t>
  </si>
  <si>
    <t>Gewässerart</t>
  </si>
  <si>
    <t>Belastungsklasse</t>
  </si>
  <si>
    <t>Gewässeruntersuchung</t>
  </si>
  <si>
    <t>Wasserpflanzen und Moose</t>
  </si>
  <si>
    <t>Abfälle</t>
  </si>
  <si>
    <t>Algen und Abwasserorganismen</t>
  </si>
  <si>
    <t>heterotropher Bewuchs</t>
  </si>
  <si>
    <t>mechanisch-hydraulische Beeinträchtigung</t>
  </si>
  <si>
    <t>äusserer Aspekt oberhalb Einleitstelle</t>
  </si>
  <si>
    <t>äusserer Aspekt unterhalb Einleitstelle</t>
  </si>
  <si>
    <t>Zustand Untersuchungsstelle</t>
  </si>
  <si>
    <t>Gewässeruntersuchung gemäss Modul G</t>
  </si>
  <si>
    <t>Makroin-vertebraten
(Stufe 2)</t>
  </si>
  <si>
    <t>Gesamtbeurteilung Einleitstelle</t>
  </si>
  <si>
    <t>Emmissionen</t>
  </si>
  <si>
    <t>Immissionen</t>
  </si>
  <si>
    <t>Gesamthandlungsbedarf</t>
  </si>
  <si>
    <t>x-Koordinate</t>
  </si>
  <si>
    <t>y-Koordinate</t>
  </si>
  <si>
    <t>Name Sonderbauwerk</t>
  </si>
  <si>
    <t>Herkunftsfläche Abwasser</t>
  </si>
  <si>
    <t>stoffliche Belastung</t>
  </si>
  <si>
    <t>hydraulische Belastung</t>
  </si>
  <si>
    <r>
      <t>Q</t>
    </r>
    <r>
      <rPr>
        <vertAlign val="subscript"/>
        <sz val="8"/>
        <color theme="1"/>
        <rFont val="Arial"/>
        <family val="2"/>
        <scheme val="minor"/>
      </rPr>
      <t>347</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</si>
  <si>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r>
      <t>Q</t>
    </r>
    <r>
      <rPr>
        <vertAlign val="subscript"/>
        <sz val="8"/>
        <color theme="1"/>
        <rFont val="Arial"/>
        <family val="2"/>
        <scheme val="minor"/>
      </rPr>
      <t>M</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</si>
  <si>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t>grosser Voralpenbach</t>
  </si>
  <si>
    <t>mittleres Gefälle [%]</t>
  </si>
  <si>
    <r>
      <t>Entlastungsvolumen [m</t>
    </r>
    <r>
      <rPr>
        <vertAlign val="superscript"/>
        <sz val="8"/>
        <color theme="1"/>
        <rFont val="Arial"/>
        <family val="2"/>
        <scheme val="minor"/>
      </rPr>
      <t>3</t>
    </r>
    <r>
      <rPr>
        <sz val="8"/>
        <color theme="1"/>
        <rFont val="Arial"/>
        <family val="2"/>
        <scheme val="minor"/>
      </rPr>
      <t>/a]</t>
    </r>
  </si>
  <si>
    <r>
      <t>Entlastungsfracht NH</t>
    </r>
    <r>
      <rPr>
        <vertAlign val="subscript"/>
        <sz val="8"/>
        <color theme="1"/>
        <rFont val="Arial"/>
        <family val="2"/>
        <scheme val="minor"/>
      </rPr>
      <t>4</t>
    </r>
    <r>
      <rPr>
        <sz val="8"/>
        <color theme="1"/>
        <rFont val="Arial"/>
        <family val="2"/>
        <scheme val="minor"/>
      </rPr>
      <t>-N [%]</t>
    </r>
  </si>
  <si>
    <r>
      <t>spez. Entlastungsfracht [(kg/a)/(m</t>
    </r>
    <r>
      <rPr>
        <vertAlign val="superscript"/>
        <sz val="8"/>
        <color theme="1"/>
        <rFont val="Arial"/>
        <family val="2"/>
        <scheme val="minor"/>
      </rPr>
      <t>3</t>
    </r>
    <r>
      <rPr>
        <sz val="8"/>
        <color theme="1"/>
        <rFont val="Arial"/>
        <family val="2"/>
        <scheme val="minor"/>
      </rPr>
      <t>/s)]</t>
    </r>
  </si>
  <si>
    <t>von Sarah</t>
  </si>
  <si>
    <t>gut</t>
  </si>
  <si>
    <t>kein/klein</t>
  </si>
  <si>
    <r>
      <t>Ammonium NH</t>
    </r>
    <r>
      <rPr>
        <vertAlign val="subscript"/>
        <sz val="8"/>
        <color theme="1"/>
        <rFont val="Arial"/>
        <family val="2"/>
        <scheme val="minor"/>
      </rPr>
      <t>4</t>
    </r>
    <r>
      <rPr>
        <sz val="8"/>
        <color theme="1"/>
        <rFont val="Arial"/>
        <family val="2"/>
        <scheme val="minor"/>
      </rPr>
      <t>-N [%]</t>
    </r>
  </si>
  <si>
    <t>Ja</t>
  </si>
  <si>
    <t>Datum Gewässeruntersuchung(en)</t>
  </si>
  <si>
    <t>Datum</t>
  </si>
  <si>
    <t>Beurteilung Entlastungskennzahl</t>
  </si>
  <si>
    <t>Projektnummer</t>
  </si>
  <si>
    <t>Gewässerökologie</t>
  </si>
  <si>
    <t>Firma</t>
  </si>
  <si>
    <t>GEP-Ingenieur</t>
  </si>
  <si>
    <t>Projektleitung</t>
  </si>
  <si>
    <t>Projekttitel</t>
  </si>
  <si>
    <t>Angaben Projekt</t>
  </si>
  <si>
    <t>Gewässeruntersuchung notwendig?</t>
  </si>
  <si>
    <t>Wird die stoffliche und/oder hydraulische Belastung nicht eingehalten, wird eine Gewässeruntersuchung empfohlen</t>
  </si>
  <si>
    <t>Einleitung zulässig?</t>
  </si>
  <si>
    <t>Einflussstärke Einleitung Modul G</t>
  </si>
  <si>
    <t>Einflussstärke Einleitung Gewässerökolog:in</t>
  </si>
  <si>
    <t>klein/mittel</t>
  </si>
  <si>
    <t>Modul G</t>
  </si>
  <si>
    <t>Wasserpflanzen/ pflanzlicher Bewuchs</t>
  </si>
  <si>
    <t>Hilfsindikatoren</t>
  </si>
  <si>
    <t>weitere (z.B. Kieselalgen, Fische)</t>
  </si>
  <si>
    <t>Trinkwasser</t>
  </si>
  <si>
    <t>Temperatur</t>
  </si>
  <si>
    <t>Sauerstoff</t>
  </si>
  <si>
    <t>Nährstoffe</t>
  </si>
  <si>
    <t>GUS</t>
  </si>
  <si>
    <t>Bezeichnung Einleitstelle</t>
  </si>
  <si>
    <t>Erkenntnisse Gewässerzustand</t>
  </si>
  <si>
    <t>Beurteilung Gesamthandlungsbedarf</t>
  </si>
  <si>
    <t>Beurteilung Immissionen</t>
  </si>
  <si>
    <t>Beurteilung Emmissionen</t>
  </si>
  <si>
    <t>Beurteilung stoffliche Belastung</t>
  </si>
  <si>
    <t>Beurteilung hydraulische Belastung</t>
  </si>
  <si>
    <t>Messwerte vorhanden</t>
  </si>
  <si>
    <t>Bauwerksname</t>
  </si>
  <si>
    <t>Bezeichnung EST</t>
  </si>
  <si>
    <t>Bezeichnung SBW</t>
  </si>
  <si>
    <t>Gesamtbeurteilung Einleitstelle/Gewässerabschnitt</t>
  </si>
  <si>
    <t>Beschreibung</t>
  </si>
  <si>
    <t>weitere Stoffe (z.B: Mikroverun-reinigugen)</t>
  </si>
  <si>
    <t>Anaerobe Sohle</t>
  </si>
  <si>
    <t>keine Angabe</t>
  </si>
  <si>
    <t>Relevanz</t>
  </si>
  <si>
    <t>weitere Angaben Gewässerzustand</t>
  </si>
  <si>
    <t>Angaben zur Einleitstelle (EST)</t>
  </si>
  <si>
    <t>Angaben zum Entlastungsbauwerk (SBW)</t>
  </si>
  <si>
    <t>relevantes Gefälle [%]</t>
  </si>
  <si>
    <r>
      <t>Q</t>
    </r>
    <r>
      <rPr>
        <vertAlign val="subscript"/>
        <sz val="8"/>
        <color theme="1"/>
        <rFont val="Arial"/>
        <family val="2"/>
        <scheme val="minor"/>
      </rPr>
      <t>E</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</si>
  <si>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t>Ökomorphologie gemäss Geodaten Bund/Kanton oder Beurteilung vor Ort</t>
  </si>
  <si>
    <t>Beschattung und weitere relevante Informationen</t>
  </si>
  <si>
    <t>weitere Analysen</t>
  </si>
  <si>
    <t>z.B. Ergebnisse Sedimentanalyse</t>
  </si>
  <si>
    <r>
      <t>spezifisches Einleitverhältnis V</t>
    </r>
    <r>
      <rPr>
        <vertAlign val="subscript"/>
        <sz val="8"/>
        <color theme="1"/>
        <rFont val="Arial"/>
        <family val="2"/>
        <scheme val="minor"/>
      </rPr>
      <t>G</t>
    </r>
  </si>
  <si>
    <r>
      <t>spezifisches Einleitverhältnis V</t>
    </r>
    <r>
      <rPr>
        <vertAlign val="subscript"/>
        <sz val="8"/>
        <color theme="1"/>
        <rFont val="Arial"/>
        <family val="2"/>
        <scheme val="minor"/>
      </rPr>
      <t>S</t>
    </r>
  </si>
  <si>
    <t>Zulässigkeitsprüfung nach Modul B</t>
  </si>
  <si>
    <t>Ufervegetation</t>
  </si>
  <si>
    <t>Defizit gemäss Geodaten Bund/Kanton oder Beurteilung vor Ort</t>
  </si>
  <si>
    <t>Beschrieb Gesamtbeurteilung interdisziplinäres Team, Berücksichtigung Gewässerabschnitt/gesamtes Gewässer</t>
  </si>
  <si>
    <t>Bauwerkstyp</t>
  </si>
  <si>
    <t>Gewässeruntersuchung
Datum</t>
  </si>
  <si>
    <t>Angaben Entlastungsbauwerk (SBW)</t>
  </si>
  <si>
    <t>Bezeichnung Entlastungsbauwerk</t>
  </si>
  <si>
    <t xml:space="preserve">Angaben Einleitstelle (EST) </t>
  </si>
  <si>
    <t>mittlere Breite Gewässer [m]</t>
  </si>
  <si>
    <t>Toxisches Sediment</t>
  </si>
  <si>
    <t>Retention erforderlich</t>
  </si>
  <si>
    <t>Witterung und vorgängige Regen-/Entlastungsereignisse</t>
  </si>
  <si>
    <t>definitive Beurteilung Einflussstärke Einleitung</t>
  </si>
  <si>
    <t>[m3/s]</t>
  </si>
  <si>
    <r>
      <t>Q</t>
    </r>
    <r>
      <rPr>
        <vertAlign val="subscript"/>
        <sz val="8"/>
        <color theme="1"/>
        <rFont val="Arial"/>
        <family val="2"/>
        <scheme val="minor"/>
      </rPr>
      <t>M</t>
    </r>
  </si>
  <si>
    <t>Stand der Technik SBW erfüllt</t>
  </si>
  <si>
    <t>Datengrundlage</t>
  </si>
  <si>
    <t>z.B. wenn 2 SBW in 1 Einleitstelle entlasten, Info zu Stand der Technik</t>
  </si>
  <si>
    <t>z.B. Anzahl Tage seit letztem Regenereignis, Niederschlagsmenge (mm/d), Charakteristik Ereignis</t>
  </si>
  <si>
    <t>Witterung und vorgängige Regenereignisse</t>
  </si>
  <si>
    <t>keine Angaben</t>
  </si>
  <si>
    <t>'06293.000</t>
  </si>
  <si>
    <t>VGEP AV Höfe</t>
  </si>
  <si>
    <t>Fässler Flusslauf
Steinweg 2</t>
  </si>
  <si>
    <t>Sarah Fässler</t>
  </si>
  <si>
    <t>Basler &amp; Hofmann AG
Bachweg 1</t>
  </si>
  <si>
    <t>Isabelle Rytz</t>
  </si>
  <si>
    <t>FR_3234.1</t>
  </si>
  <si>
    <t>Staldenbach</t>
  </si>
  <si>
    <t>RUB Weid</t>
  </si>
  <si>
    <t>FR_RUB_2337</t>
  </si>
  <si>
    <t>Mischabwasser</t>
  </si>
  <si>
    <t>Freienbach</t>
  </si>
  <si>
    <t>FR_460.1</t>
  </si>
  <si>
    <t>Eulenbach</t>
  </si>
  <si>
    <t>RU Obereulen</t>
  </si>
  <si>
    <t>FR_AVH_RU_457</t>
  </si>
  <si>
    <t>FR_3371.1</t>
  </si>
  <si>
    <t>Riethofbach</t>
  </si>
  <si>
    <t>Regenabwasser</t>
  </si>
  <si>
    <t>FR_5050.1</t>
  </si>
  <si>
    <t>Zürichsee</t>
  </si>
  <si>
    <t>RUB Pfarrmatte</t>
  </si>
  <si>
    <t>FR_RUB_4142</t>
  </si>
  <si>
    <t>FR_1322165.1</t>
  </si>
  <si>
    <t>RUB</t>
  </si>
  <si>
    <t>relevant</t>
  </si>
  <si>
    <t>nicht relevant</t>
  </si>
  <si>
    <t>unklar</t>
  </si>
  <si>
    <t>Vs &lt; 1</t>
  </si>
  <si>
    <t>Hoch</t>
  </si>
  <si>
    <t>Modell KOSIM Ist-Zustand 20.10.23</t>
  </si>
  <si>
    <t>grosses Fliessgewässer</t>
  </si>
  <si>
    <t xml:space="preserve">Stufe 1
(einfache EK) </t>
  </si>
  <si>
    <t>Stufe 2
(umfassende EK)</t>
  </si>
  <si>
    <t>Kieselalgen / Makroinvertebraten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</si>
</sst>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 &quot;1/J&quot;"/>
    <numFmt numFmtId="165" formatCode="0.0\ &quot;h/J&quot;"/>
    <numFmt numFmtId="166" formatCode="0\ &quot;m3/J&quot;"/>
    <numFmt numFmtId="167" formatCode="0.0\ &quot;%&quot;"/>
    <numFmt numFmtId="168" formatCode="0\ &quot;(kg/J)/(m3/s)&quot;"/>
    <numFmt numFmtId="169" formatCode="0.0\ &quot;m&quot;"/>
    <numFmt numFmtId="170" formatCode="0.0\ &quot;m3/s&quot;"/>
    <numFmt numFmtId="171" formatCode="0.000"/>
  </numFmts>
  <fonts count="22" x14ac:knownFonts="1">
    <font>
      <sz val="11"/>
      <color theme="1"/>
      <name val="Arial"/>
      <family val="2"/>
      <scheme val="minor"/>
    </font>
    <font>
      <sz val="8"/>
      <color rgb="FF000000"/>
      <name val="Segoe UI"/>
      <family val="2"/>
    </font>
    <font>
      <sz val="8"/>
      <color theme="1"/>
      <name val="Arial"/>
      <family val="2"/>
      <scheme val="minor"/>
    </font>
    <font>
      <b/>
      <sz val="8"/>
      <color theme="0"/>
      <name val="Arial"/>
      <family val="2"/>
      <scheme val="minor"/>
    </font>
    <font>
      <i/>
      <sz val="8"/>
      <color theme="0"/>
      <name val="Arial"/>
      <family val="2"/>
      <scheme val="minor"/>
    </font>
    <font>
      <vertAlign val="subscript"/>
      <sz val="8"/>
      <color theme="1"/>
      <name val="Arial"/>
      <family val="2"/>
      <scheme val="minor"/>
    </font>
    <font>
      <sz val="8"/>
      <color theme="0"/>
      <name val="Arial"/>
      <family val="2"/>
      <scheme val="minor"/>
    </font>
    <font>
      <b/>
      <sz val="8"/>
      <color theme="1"/>
      <name val="Arial"/>
      <family val="2"/>
      <scheme val="minor"/>
    </font>
    <font>
      <b/>
      <sz val="8"/>
      <color rgb="FFFF0000"/>
      <name val="Arial"/>
      <family val="2"/>
      <scheme val="minor"/>
    </font>
    <font>
      <sz val="8"/>
      <color rgb="FFFF0000"/>
      <name val="Arial"/>
      <family val="2"/>
      <scheme val="minor"/>
    </font>
    <font>
      <i/>
      <sz val="8"/>
      <color theme="1"/>
      <name val="Arial"/>
      <family val="2"/>
      <scheme val="minor"/>
    </font>
    <font>
      <i/>
      <sz val="8"/>
      <color rgb="FFFF0000"/>
      <name val="Arial"/>
      <family val="2"/>
      <scheme val="minor"/>
    </font>
    <font>
      <sz val="11"/>
      <color theme="1"/>
      <name val="Arial"/>
      <family val="2"/>
      <scheme val="minor"/>
    </font>
    <font>
      <sz val="8"/>
      <name val="Arial"/>
      <family val="2"/>
      <scheme val="minor"/>
    </font>
    <font>
      <i/>
      <sz val="8"/>
      <name val="Arial"/>
      <family val="2"/>
      <scheme val="minor"/>
    </font>
    <font>
      <vertAlign val="superscript"/>
      <sz val="8"/>
      <color theme="1"/>
      <name val="Arial"/>
      <family val="2"/>
      <scheme val="minor"/>
    </font>
    <font>
      <sz val="8"/>
      <name val="Arial"/>
      <family val="2"/>
    </font>
    <font>
      <sz val="8"/>
      <color rgb="FF000000"/>
      <name val="Arial"/>
      <family val="2"/>
    </font>
    <font>
      <i/>
      <sz val="8"/>
      <color rgb="FF000000"/>
      <name val="Arial"/>
      <family val="2"/>
    </font>
    <font>
      <i/>
      <sz val="8"/>
      <color rgb="FFFFFFFF"/>
      <name val="Arial"/>
      <family val="2"/>
    </font>
    <font>
      <i/>
      <sz val="8"/>
      <name val="Arial"/>
      <family val="2"/>
    </font>
    <font>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rgb="FFCCFFCC"/>
        <bgColor indexed="64"/>
      </patternFill>
    </fill>
    <fill>
      <patternFill patternType="solid">
        <fgColor theme="6"/>
        <bgColor indexed="64"/>
      </patternFill>
    </fill>
    <fill>
      <patternFill patternType="solid">
        <fgColor theme="0"/>
        <bgColor indexed="64"/>
      </patternFill>
    </fill>
    <fill>
      <patternFill patternType="solid">
        <fgColor rgb="FFD9D9D9"/>
        <bgColor rgb="FF000000"/>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theme="0"/>
      </right>
      <top/>
      <bottom/>
      <diagonal/>
    </border>
    <border>
      <left style="thin">
        <color indexed="64"/>
      </left>
      <right style="thin">
        <color indexed="64"/>
      </right>
      <top/>
      <bottom/>
      <diagonal/>
    </border>
  </borders>
  <cellStyleXfs count="2">
    <xf numFmtId="0" fontId="0" fillId="0" borderId="0"/>
    <xf numFmtId="43" fontId="12" fillId="0" borderId="0" applyFont="0" applyFill="0" applyBorder="0" applyAlignment="0" applyProtection="0"/>
  </cellStyleXfs>
  <cellXfs count="357">
    <xf numFmtId="0" fontId="0" fillId="0" borderId="0" xfId="0"/>
    <xf numFmtId="166" fontId="2" fillId="0" borderId="3" xfId="0" applyNumberFormat="1" applyFont="1" applyBorder="1" applyAlignment="1">
      <alignment vertical="center"/>
    </xf>
    <xf numFmtId="165" fontId="2" fillId="0" borderId="3" xfId="0" applyNumberFormat="1" applyFont="1" applyBorder="1" applyAlignment="1">
      <alignment vertical="center"/>
    </xf>
    <xf numFmtId="167" fontId="2" fillId="0" borderId="3" xfId="0" applyNumberFormat="1" applyFont="1" applyBorder="1" applyAlignment="1">
      <alignment horizontal="right" vertical="center"/>
    </xf>
    <xf numFmtId="164" fontId="2" fillId="0" borderId="3" xfId="0" applyNumberFormat="1" applyFont="1" applyBorder="1" applyAlignment="1">
      <alignment vertical="center"/>
    </xf>
    <xf numFmtId="168" fontId="2" fillId="0" borderId="3" xfId="0" applyNumberFormat="1" applyFont="1" applyBorder="1" applyAlignment="1">
      <alignment horizontal="right" vertical="center"/>
    </xf>
    <xf numFmtId="0" fontId="2" fillId="2" borderId="3" xfId="0" applyFont="1" applyFill="1" applyBorder="1" applyAlignment="1">
      <alignment wrapText="1"/>
    </xf>
    <xf numFmtId="0" fontId="2" fillId="0" borderId="0" xfId="0" applyFont="1"/>
    <xf numFmtId="0" fontId="4" fillId="3" borderId="0" xfId="0" applyFont="1" applyFill="1" applyAlignment="1">
      <alignment vertical="top"/>
    </xf>
    <xf numFmtId="0" fontId="4" fillId="3" borderId="8" xfId="0" applyFont="1" applyFill="1" applyBorder="1" applyAlignment="1">
      <alignment vertical="top"/>
    </xf>
    <xf numFmtId="0" fontId="2" fillId="2" borderId="3" xfId="0" applyFont="1" applyFill="1" applyBorder="1" applyAlignment="1">
      <alignment vertical="center"/>
    </xf>
    <xf numFmtId="0" fontId="2" fillId="0" borderId="17" xfId="0" applyFont="1" applyBorder="1"/>
    <xf numFmtId="0" fontId="2" fillId="2" borderId="3" xfId="0" applyFont="1" applyFill="1" applyBorder="1"/>
    <xf numFmtId="0" fontId="2" fillId="2" borderId="3" xfId="0" applyFont="1" applyFill="1" applyBorder="1" applyAlignment="1">
      <alignment horizontal="left" vertical="center" wrapText="1"/>
    </xf>
    <xf numFmtId="0" fontId="6" fillId="3" borderId="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textRotation="90"/>
    </xf>
    <xf numFmtId="0" fontId="2" fillId="0" borderId="3" xfId="0" applyFont="1" applyBorder="1" applyAlignment="1">
      <alignment wrapText="1"/>
    </xf>
    <xf numFmtId="0" fontId="2" fillId="0" borderId="3" xfId="0" applyFont="1" applyBorder="1"/>
    <xf numFmtId="0" fontId="7" fillId="2" borderId="3" xfId="0" applyFont="1" applyFill="1" applyBorder="1"/>
    <xf numFmtId="0" fontId="2" fillId="0" borderId="3" xfId="0" applyFont="1" applyBorder="1" applyAlignment="1">
      <alignment horizontal="left" textRotation="90" wrapText="1"/>
    </xf>
    <xf numFmtId="0" fontId="2" fillId="0" borderId="3" xfId="0" applyFont="1" applyBorder="1" applyAlignment="1">
      <alignment horizontal="right" vertical="center"/>
    </xf>
    <xf numFmtId="169" fontId="2" fillId="0" borderId="3" xfId="0" applyNumberFormat="1" applyFont="1" applyBorder="1" applyAlignment="1">
      <alignment horizontal="right" vertical="center"/>
    </xf>
    <xf numFmtId="170" fontId="2" fillId="0" borderId="3" xfId="0" applyNumberFormat="1" applyFont="1" applyBorder="1" applyAlignment="1">
      <alignment horizontal="right"/>
    </xf>
    <xf numFmtId="167" fontId="2" fillId="0" borderId="12" xfId="0" applyNumberFormat="1" applyFont="1" applyBorder="1" applyAlignment="1">
      <alignment horizontal="right"/>
    </xf>
    <xf numFmtId="0" fontId="8" fillId="0" borderId="3" xfId="0" applyFont="1" applyBorder="1" applyAlignment="1">
      <alignment horizontal="left" textRotation="90" wrapText="1"/>
    </xf>
    <xf numFmtId="0" fontId="2" fillId="0" borderId="10" xfId="0" applyFont="1" applyBorder="1"/>
    <xf numFmtId="164" fontId="10" fillId="0" borderId="3" xfId="0" applyNumberFormat="1" applyFont="1" applyBorder="1" applyAlignment="1">
      <alignment vertical="center"/>
    </xf>
    <xf numFmtId="165" fontId="10" fillId="0" borderId="3" xfId="0" applyNumberFormat="1" applyFont="1" applyBorder="1" applyAlignment="1">
      <alignment vertical="center"/>
    </xf>
    <xf numFmtId="166" fontId="10" fillId="0" borderId="3" xfId="0" applyNumberFormat="1" applyFont="1" applyBorder="1" applyAlignment="1">
      <alignment vertical="center"/>
    </xf>
    <xf numFmtId="167" fontId="10" fillId="0" borderId="9" xfId="0" applyNumberFormat="1" applyFont="1" applyBorder="1" applyAlignment="1">
      <alignment horizontal="right" vertical="center"/>
    </xf>
    <xf numFmtId="168" fontId="2" fillId="0" borderId="0" xfId="0" applyNumberFormat="1" applyFont="1" applyAlignment="1">
      <alignment horizontal="right" vertical="center"/>
    </xf>
    <xf numFmtId="170" fontId="10" fillId="0" borderId="3" xfId="0" applyNumberFormat="1" applyFont="1" applyBorder="1" applyAlignment="1">
      <alignment horizontal="right"/>
    </xf>
    <xf numFmtId="0" fontId="10" fillId="0" borderId="3" xfId="0" applyFont="1" applyBorder="1" applyAlignment="1">
      <alignment horizontal="right" vertical="center"/>
    </xf>
    <xf numFmtId="169" fontId="10" fillId="0" borderId="3" xfId="0" applyNumberFormat="1" applyFont="1" applyBorder="1" applyAlignment="1">
      <alignment horizontal="right" vertical="center"/>
    </xf>
    <xf numFmtId="0" fontId="2" fillId="0" borderId="0" xfId="0" applyFont="1" applyAlignment="1">
      <alignment wrapText="1"/>
    </xf>
    <xf numFmtId="0" fontId="2" fillId="0" borderId="3" xfId="0" applyFont="1" applyBorder="1" applyAlignment="1">
      <alignment horizontal="left"/>
    </xf>
    <xf numFmtId="0" fontId="2" fillId="5" borderId="3" xfId="0" applyFont="1" applyFill="1" applyBorder="1"/>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10" fillId="0" borderId="3" xfId="0" applyFont="1" applyBorder="1" applyAlignment="1">
      <alignment horizontal="center" vertical="center"/>
    </xf>
    <xf numFmtId="0" fontId="2" fillId="6" borderId="3" xfId="0" applyFont="1" applyFill="1" applyBorder="1" applyAlignment="1">
      <alignment horizontal="left" textRotation="90" wrapText="1"/>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2" fillId="2" borderId="4" xfId="0" applyFont="1" applyFill="1" applyBorder="1" applyAlignment="1">
      <alignment vertical="center" wrapText="1"/>
    </xf>
    <xf numFmtId="0" fontId="2" fillId="0" borderId="3" xfId="0" applyFont="1" applyBorder="1" applyAlignment="1">
      <alignment vertical="center"/>
    </xf>
    <xf numFmtId="0" fontId="10" fillId="0" borderId="0" xfId="0" applyFont="1"/>
    <xf numFmtId="0" fontId="2" fillId="2" borderId="3" xfId="0" applyFont="1" applyFill="1" applyBorder="1" applyAlignment="1">
      <alignment horizontal="left" textRotation="90"/>
    </xf>
    <xf numFmtId="0" fontId="4" fillId="0" borderId="0" xfId="0" applyFont="1" applyAlignment="1">
      <alignment vertical="center"/>
    </xf>
    <xf numFmtId="0" fontId="13" fillId="2" borderId="3"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textRotation="90" wrapText="1"/>
    </xf>
    <xf numFmtId="0" fontId="2" fillId="4" borderId="3" xfId="0" applyFont="1" applyFill="1" applyBorder="1"/>
    <xf numFmtId="0" fontId="2" fillId="0" borderId="0" xfId="0" applyFont="1" applyAlignment="1">
      <alignment vertical="center"/>
    </xf>
    <xf numFmtId="0" fontId="2" fillId="0" borderId="9" xfId="0" applyFont="1" applyBorder="1" applyAlignment="1">
      <alignment horizontal="left" textRotation="90"/>
    </xf>
    <xf numFmtId="0" fontId="2" fillId="0" borderId="2" xfId="0" applyFont="1" applyBorder="1" applyAlignment="1">
      <alignment horizontal="left" textRotation="90" wrapText="1"/>
    </xf>
    <xf numFmtId="0" fontId="2" fillId="0" borderId="10" xfId="0" applyFont="1" applyBorder="1" applyAlignment="1">
      <alignment horizontal="left" textRotation="90" wrapText="1"/>
    </xf>
    <xf numFmtId="1" fontId="2" fillId="0" borderId="3" xfId="0" applyNumberFormat="1" applyFont="1" applyBorder="1" applyAlignment="1">
      <alignment horizontal="center" vertical="center"/>
    </xf>
    <xf numFmtId="0" fontId="2" fillId="0" borderId="3" xfId="0" applyFont="1" applyBorder="1" applyAlignment="1">
      <alignment horizontal="center"/>
    </xf>
    <xf numFmtId="0" fontId="10" fillId="0" borderId="3" xfId="0" applyFont="1" applyBorder="1" applyAlignment="1">
      <alignment horizontal="center"/>
    </xf>
    <xf numFmtId="0" fontId="2" fillId="2" borderId="3" xfId="0" applyFont="1" applyFill="1" applyBorder="1" applyAlignment="1">
      <alignment horizontal="left"/>
    </xf>
    <xf numFmtId="0" fontId="2" fillId="0" borderId="10" xfId="0" applyFont="1" applyBorder="1" applyAlignment="1">
      <alignment horizontal="center" vertical="center"/>
    </xf>
    <xf numFmtId="0" fontId="2" fillId="0" borderId="0" xfId="0" applyFont="1" applyAlignment="1">
      <alignment vertical="top"/>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4" fontId="13" fillId="0" borderId="3" xfId="0" applyNumberFormat="1" applyFont="1" applyBorder="1" applyAlignment="1">
      <alignment horizontal="center" vertical="center"/>
    </xf>
    <xf numFmtId="0" fontId="13" fillId="0" borderId="9" xfId="0" applyFont="1" applyBorder="1" applyAlignment="1">
      <alignment horizontal="left" vertical="center"/>
    </xf>
    <xf numFmtId="0" fontId="13" fillId="2" borderId="3" xfId="0" applyFont="1" applyFill="1" applyBorder="1" applyAlignment="1">
      <alignment vertical="center"/>
    </xf>
    <xf numFmtId="0" fontId="2" fillId="0" borderId="6" xfId="0" applyFont="1" applyBorder="1"/>
    <xf numFmtId="0" fontId="7" fillId="0" borderId="0" xfId="0" applyFont="1"/>
    <xf numFmtId="0" fontId="2" fillId="0" borderId="0" xfId="0" applyFont="1" applyAlignment="1">
      <alignment horizontal="left"/>
    </xf>
    <xf numFmtId="0" fontId="7" fillId="0" borderId="0" xfId="0" applyFont="1" applyAlignment="1">
      <alignment vertical="center" wrapText="1"/>
    </xf>
    <xf numFmtId="14" fontId="14" fillId="0" borderId="7" xfId="0" applyNumberFormat="1" applyFont="1" applyBorder="1" applyAlignment="1">
      <alignment horizontal="center" vertical="center"/>
    </xf>
    <xf numFmtId="0" fontId="2" fillId="0" borderId="9" xfId="0" applyFont="1" applyBorder="1" applyAlignment="1">
      <alignment vertical="center" wrapText="1"/>
    </xf>
    <xf numFmtId="14" fontId="10" fillId="0" borderId="10" xfId="0" applyNumberFormat="1" applyFont="1" applyBorder="1" applyAlignment="1">
      <alignment horizontal="center" vertical="center" wrapText="1"/>
    </xf>
    <xf numFmtId="0" fontId="4" fillId="0" borderId="6" xfId="0" applyFont="1" applyBorder="1" applyAlignment="1">
      <alignment vertical="center"/>
    </xf>
    <xf numFmtId="0" fontId="2" fillId="0" borderId="1" xfId="0" applyFont="1" applyBorder="1" applyAlignment="1">
      <alignment vertical="center"/>
    </xf>
    <xf numFmtId="0" fontId="10" fillId="0" borderId="1" xfId="0" applyFont="1" applyBorder="1" applyAlignment="1">
      <alignment horizontal="center" vertical="center"/>
    </xf>
    <xf numFmtId="0" fontId="3" fillId="0" borderId="0" xfId="0" applyFont="1" applyAlignment="1">
      <alignment horizontal="center" vertical="center"/>
    </xf>
    <xf numFmtId="171" fontId="2" fillId="0" borderId="3" xfId="0" applyNumberFormat="1" applyFont="1" applyBorder="1" applyAlignment="1">
      <alignment horizontal="center" vertical="center"/>
    </xf>
    <xf numFmtId="2" fontId="2" fillId="0" borderId="12" xfId="0" applyNumberFormat="1" applyFont="1" applyBorder="1" applyAlignment="1">
      <alignment horizontal="right" vertical="center"/>
    </xf>
    <xf numFmtId="0" fontId="2" fillId="0" borderId="21" xfId="0" applyFont="1" applyBorder="1" applyAlignment="1">
      <alignment vertical="center"/>
    </xf>
    <xf numFmtId="0" fontId="10" fillId="0" borderId="3" xfId="0" applyFont="1" applyBorder="1" applyAlignment="1">
      <alignment horizontal="left" vertical="center"/>
    </xf>
    <xf numFmtId="169" fontId="10" fillId="0" borderId="3" xfId="0" applyNumberFormat="1" applyFont="1" applyBorder="1" applyAlignment="1">
      <alignment horizontal="left" vertical="center"/>
    </xf>
    <xf numFmtId="0" fontId="2" fillId="0" borderId="3" xfId="0" applyFont="1" applyBorder="1" applyAlignment="1">
      <alignment vertical="center" wrapText="1"/>
    </xf>
    <xf numFmtId="0" fontId="2" fillId="0" borderId="0" xfId="0" applyFont="1" applyAlignment="1">
      <alignment horizontal="left" vertical="top"/>
    </xf>
    <xf numFmtId="0" fontId="6" fillId="3" borderId="9" xfId="0" applyFont="1" applyFill="1" applyBorder="1" applyAlignment="1">
      <alignment horizontal="left" vertical="top"/>
    </xf>
    <xf numFmtId="0" fontId="6" fillId="3" borderId="2" xfId="0" applyFont="1" applyFill="1" applyBorder="1" applyAlignment="1">
      <alignment horizontal="left" vertical="top"/>
    </xf>
    <xf numFmtId="0" fontId="6" fillId="3" borderId="10" xfId="0" applyFont="1" applyFill="1" applyBorder="1" applyAlignment="1">
      <alignment horizontal="left" vertical="top"/>
    </xf>
    <xf numFmtId="0" fontId="2" fillId="0" borderId="3" xfId="0" applyFont="1" applyBorder="1" applyAlignment="1">
      <alignment horizontal="left" vertical="center" wrapText="1"/>
    </xf>
    <xf numFmtId="0" fontId="2" fillId="2" borderId="12" xfId="0" applyFont="1" applyFill="1" applyBorder="1" applyAlignment="1">
      <alignment horizontal="left" textRotation="90"/>
    </xf>
    <xf numFmtId="0" fontId="2" fillId="0" borderId="12" xfId="0" applyFont="1" applyBorder="1" applyAlignment="1">
      <alignment horizontal="left" textRotation="90" wrapText="1"/>
    </xf>
    <xf numFmtId="0" fontId="6" fillId="3" borderId="9" xfId="0" applyFont="1" applyFill="1" applyBorder="1" applyAlignment="1">
      <alignment vertical="center"/>
    </xf>
    <xf numFmtId="0" fontId="6" fillId="3" borderId="2" xfId="0" applyFont="1" applyFill="1" applyBorder="1" applyAlignment="1">
      <alignment vertical="center"/>
    </xf>
    <xf numFmtId="0" fontId="6" fillId="3" borderId="10" xfId="0" applyFont="1" applyFill="1" applyBorder="1" applyAlignment="1">
      <alignment vertical="center"/>
    </xf>
    <xf numFmtId="43" fontId="13" fillId="0" borderId="3" xfId="0" applyNumberFormat="1" applyFont="1" applyBorder="1" applyAlignment="1">
      <alignment horizontal="center" vertical="center"/>
    </xf>
    <xf numFmtId="0" fontId="2" fillId="0" borderId="8" xfId="0" applyFont="1" applyBorder="1"/>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xf>
    <xf numFmtId="0" fontId="13" fillId="0" borderId="0" xfId="0" applyFont="1" applyAlignment="1">
      <alignment vertical="center"/>
    </xf>
    <xf numFmtId="0" fontId="2" fillId="0" borderId="0" xfId="0" applyFont="1" applyAlignment="1">
      <alignment horizontal="center" vertical="center" textRotation="90" wrapText="1"/>
    </xf>
    <xf numFmtId="43" fontId="2" fillId="0" borderId="3" xfId="1" applyFont="1" applyBorder="1" applyAlignment="1">
      <alignment vertical="center"/>
    </xf>
    <xf numFmtId="0" fontId="21" fillId="0" borderId="3" xfId="0" applyFont="1" applyBorder="1" applyAlignment="1">
      <alignment vertical="center"/>
    </xf>
    <xf numFmtId="43" fontId="2" fillId="0" borderId="3" xfId="1" applyFont="1" applyBorder="1" applyAlignment="1">
      <alignment horizontal="center" vertical="center"/>
    </xf>
    <xf numFmtId="43" fontId="21" fillId="0" borderId="3" xfId="1" applyFont="1" applyBorder="1" applyAlignment="1">
      <alignment horizontal="center" vertical="center"/>
    </xf>
    <xf numFmtId="0" fontId="2" fillId="2" borderId="10" xfId="0" applyFont="1" applyFill="1" applyBorder="1" applyAlignment="1" applyProtection="1">
      <alignment vertical="center"/>
      <protection locked="0"/>
    </xf>
    <xf numFmtId="0" fontId="2" fillId="0" borderId="0" xfId="0" applyFont="1" applyAlignment="1" applyProtection="1">
      <alignment vertical="center"/>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4"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2" fillId="0" borderId="21" xfId="0" applyFont="1" applyBorder="1" applyAlignment="1" applyProtection="1">
      <alignment vertical="center"/>
      <protection locked="0"/>
    </xf>
    <xf numFmtId="171" fontId="2" fillId="0" borderId="9"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2" fontId="2" fillId="0" borderId="3" xfId="0" applyNumberFormat="1" applyFont="1" applyBorder="1" applyAlignment="1" applyProtection="1">
      <alignment horizontal="center" vertical="center"/>
      <protection locked="0"/>
    </xf>
    <xf numFmtId="0" fontId="2" fillId="2" borderId="3" xfId="0" applyFont="1" applyFill="1" applyBorder="1" applyAlignment="1" applyProtection="1">
      <alignment vertical="center"/>
      <protection locked="0"/>
    </xf>
    <xf numFmtId="0" fontId="2" fillId="0" borderId="0" xfId="0" applyFont="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vertical="center"/>
      <protection locked="0"/>
    </xf>
    <xf numFmtId="1" fontId="2" fillId="0" borderId="3" xfId="0" applyNumberFormat="1" applyFont="1" applyBorder="1" applyAlignment="1" applyProtection="1">
      <alignment horizontal="center" vertical="center"/>
      <protection locked="0"/>
    </xf>
    <xf numFmtId="168" fontId="2" fillId="0" borderId="0" xfId="0" applyNumberFormat="1" applyFont="1" applyAlignment="1" applyProtection="1">
      <alignment horizontal="left" vertical="center"/>
      <protection locked="0"/>
    </xf>
    <xf numFmtId="0" fontId="1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3" fillId="0" borderId="4" xfId="0" applyFont="1" applyBorder="1" applyAlignment="1" applyProtection="1">
      <alignment vertical="center"/>
      <protection locked="0"/>
    </xf>
    <xf numFmtId="0" fontId="13" fillId="0" borderId="19" xfId="0" applyFont="1" applyBorder="1" applyAlignment="1" applyProtection="1">
      <alignment vertical="center"/>
      <protection locked="0"/>
    </xf>
    <xf numFmtId="0" fontId="13" fillId="0" borderId="0" xfId="0" applyFont="1" applyAlignment="1" applyProtection="1">
      <alignment vertical="center"/>
      <protection locked="0"/>
    </xf>
    <xf numFmtId="0" fontId="13" fillId="0" borderId="20" xfId="0" applyFont="1" applyBorder="1" applyAlignment="1" applyProtection="1">
      <alignment vertical="center"/>
      <protection locked="0"/>
    </xf>
    <xf numFmtId="0" fontId="13" fillId="0" borderId="3" xfId="0" applyFont="1" applyBorder="1" applyAlignment="1" applyProtection="1">
      <alignment horizontal="center"/>
      <protection locked="0"/>
    </xf>
    <xf numFmtId="0" fontId="2" fillId="0" borderId="0" xfId="0" applyFont="1" applyAlignment="1" applyProtection="1">
      <alignment horizontal="left" vertical="top"/>
      <protection locked="0"/>
    </xf>
    <xf numFmtId="0" fontId="10" fillId="0" borderId="0" xfId="0" applyFont="1" applyAlignment="1" applyProtection="1">
      <alignment vertical="center"/>
      <protection locked="0"/>
    </xf>
    <xf numFmtId="0" fontId="16" fillId="8" borderId="3" xfId="0" applyFont="1" applyFill="1" applyBorder="1" applyAlignment="1">
      <alignment horizontal="left" vertical="center"/>
    </xf>
    <xf numFmtId="0" fontId="17" fillId="8" borderId="3" xfId="0" applyFont="1" applyFill="1" applyBorder="1" applyAlignment="1">
      <alignment horizontal="left" vertical="center" wrapText="1"/>
    </xf>
    <xf numFmtId="4" fontId="17" fillId="0" borderId="3" xfId="0" applyNumberFormat="1" applyFont="1" applyBorder="1" applyAlignment="1">
      <alignment horizontal="center" vertical="center"/>
    </xf>
    <xf numFmtId="0" fontId="16" fillId="8" borderId="3" xfId="0" applyFont="1" applyFill="1" applyBorder="1" applyAlignment="1">
      <alignment vertical="center"/>
    </xf>
    <xf numFmtId="0" fontId="17" fillId="8" borderId="3" xfId="0" applyFont="1" applyFill="1" applyBorder="1" applyAlignment="1">
      <alignment vertical="center" wrapText="1"/>
    </xf>
    <xf numFmtId="0" fontId="2" fillId="2" borderId="9" xfId="0" applyFont="1" applyFill="1" applyBorder="1" applyAlignment="1">
      <alignment vertical="center"/>
    </xf>
    <xf numFmtId="0" fontId="2" fillId="2" borderId="9" xfId="0" applyFont="1" applyFill="1" applyBorder="1" applyAlignment="1">
      <alignment horizontal="left" vertical="center"/>
    </xf>
    <xf numFmtId="0" fontId="2" fillId="2" borderId="2" xfId="0" applyFont="1" applyFill="1" applyBorder="1" applyAlignment="1">
      <alignment horizontal="left" vertical="center"/>
    </xf>
    <xf numFmtId="0" fontId="6" fillId="3" borderId="4" xfId="0" applyFont="1" applyFill="1" applyBorder="1" applyAlignment="1">
      <alignment vertical="center"/>
    </xf>
    <xf numFmtId="0" fontId="6" fillId="3" borderId="19" xfId="0" applyFont="1" applyFill="1" applyBorder="1" applyAlignment="1">
      <alignment vertical="center"/>
    </xf>
    <xf numFmtId="0" fontId="6" fillId="3" borderId="5" xfId="0" applyFont="1" applyFill="1" applyBorder="1" applyAlignment="1">
      <alignment vertical="center"/>
    </xf>
    <xf numFmtId="0" fontId="13" fillId="0" borderId="3" xfId="0" applyFont="1" applyBorder="1" applyAlignment="1">
      <alignment vertical="center"/>
    </xf>
    <xf numFmtId="0" fontId="13" fillId="2" borderId="12" xfId="0" applyFont="1" applyFill="1" applyBorder="1" applyAlignment="1">
      <alignment horizontal="left" vertical="center"/>
    </xf>
    <xf numFmtId="0" fontId="2" fillId="2" borderId="12" xfId="0" applyFont="1" applyFill="1" applyBorder="1" applyAlignment="1">
      <alignment horizontal="left" vertical="center"/>
    </xf>
    <xf numFmtId="0" fontId="2" fillId="0" borderId="3" xfId="0" applyFont="1" applyBorder="1" applyAlignment="1">
      <alignment horizontal="center" vertical="center" wrapText="1"/>
    </xf>
    <xf numFmtId="0" fontId="2" fillId="2" borderId="3" xfId="0" applyFont="1" applyFill="1" applyBorder="1" applyAlignment="1">
      <alignment vertical="top" wrapText="1"/>
    </xf>
    <xf numFmtId="0" fontId="7" fillId="0" borderId="0" xfId="0" applyFont="1" applyAlignment="1" applyProtection="1">
      <alignment horizontal="left" vertical="center"/>
      <protection locked="0"/>
    </xf>
    <xf numFmtId="49" fontId="2" fillId="0" borderId="3" xfId="0" quotePrefix="1" applyNumberFormat="1" applyFont="1" applyBorder="1" applyAlignment="1" applyProtection="1">
      <alignment vertical="center"/>
      <protection locked="0"/>
    </xf>
    <xf numFmtId="0" fontId="2" fillId="2" borderId="3" xfId="0" applyFont="1" applyFill="1" applyBorder="1" applyAlignment="1">
      <alignment vertical="center" wrapText="1"/>
    </xf>
    <xf numFmtId="171" fontId="2" fillId="0" borderId="3"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10" fillId="0" borderId="0" xfId="0" applyFont="1" applyAlignment="1" applyProtection="1">
      <alignment vertical="top"/>
      <protection locked="0"/>
    </xf>
    <xf numFmtId="0" fontId="4" fillId="2" borderId="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0" borderId="3" xfId="0" applyFont="1" applyBorder="1" applyAlignment="1" applyProtection="1">
      <alignment horizontal="left" vertical="center"/>
      <protection locked="0"/>
    </xf>
    <xf numFmtId="0" fontId="2" fillId="2" borderId="18" xfId="0" applyFont="1" applyFill="1" applyBorder="1" applyAlignment="1">
      <alignment horizontal="left" vertical="top"/>
    </xf>
    <xf numFmtId="0" fontId="2" fillId="2" borderId="22" xfId="0" applyFont="1" applyFill="1" applyBorder="1" applyAlignment="1">
      <alignment horizontal="left" vertical="top"/>
    </xf>
    <xf numFmtId="0" fontId="2" fillId="2" borderId="12" xfId="0" applyFont="1" applyFill="1" applyBorder="1" applyAlignment="1">
      <alignment horizontal="left" vertical="top"/>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7" fillId="4" borderId="3" xfId="0" applyFont="1" applyFill="1" applyBorder="1" applyAlignment="1">
      <alignment horizontal="left" vertical="center"/>
    </xf>
    <xf numFmtId="0" fontId="2" fillId="0" borderId="5"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7" fillId="4" borderId="3" xfId="0" applyFont="1" applyFill="1" applyBorder="1" applyAlignment="1">
      <alignment horizontal="left" vertical="center" wrapText="1"/>
    </xf>
    <xf numFmtId="0" fontId="2" fillId="2" borderId="4" xfId="0" applyFont="1" applyFill="1"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20" xfId="0" applyBorder="1" applyAlignment="1">
      <alignment vertical="top"/>
    </xf>
    <xf numFmtId="0" fontId="0" fillId="0" borderId="6" xfId="0" applyBorder="1" applyAlignment="1">
      <alignment vertical="top"/>
    </xf>
    <xf numFmtId="0" fontId="0" fillId="0" borderId="7" xfId="0" applyBorder="1" applyAlignment="1">
      <alignment vertical="top"/>
    </xf>
    <xf numFmtId="0" fontId="13" fillId="2" borderId="4" xfId="0" applyFont="1" applyFill="1" applyBorder="1" applyAlignment="1">
      <alignment vertical="top"/>
    </xf>
    <xf numFmtId="0" fontId="4" fillId="3" borderId="6" xfId="0" applyFont="1" applyFill="1" applyBorder="1" applyAlignment="1">
      <alignment horizontal="left" vertical="center"/>
    </xf>
    <xf numFmtId="0" fontId="4" fillId="3" borderId="1" xfId="0" applyFont="1" applyFill="1" applyBorder="1" applyAlignment="1">
      <alignment horizontal="left" vertical="center"/>
    </xf>
    <xf numFmtId="0" fontId="2" fillId="0" borderId="3" xfId="0" applyFont="1" applyBorder="1" applyAlignment="1">
      <alignment horizontal="center"/>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0" borderId="3" xfId="0" applyFont="1" applyBorder="1" applyAlignment="1">
      <alignment horizontal="center" vertical="center"/>
    </xf>
    <xf numFmtId="169" fontId="2" fillId="0" borderId="3" xfId="0" applyNumberFormat="1" applyFont="1" applyBorder="1" applyAlignment="1">
      <alignment horizontal="right" vertical="center" wrapText="1"/>
    </xf>
    <xf numFmtId="0" fontId="2" fillId="0" borderId="3" xfId="0" applyFont="1" applyBorder="1" applyAlignment="1">
      <alignment horizontal="right" vertical="center" wrapText="1"/>
    </xf>
    <xf numFmtId="0" fontId="2" fillId="4" borderId="3" xfId="0" applyFont="1" applyFill="1" applyBorder="1" applyAlignment="1">
      <alignment horizont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3" fillId="3" borderId="8" xfId="0" applyFont="1" applyFill="1" applyBorder="1" applyAlignment="1">
      <alignment horizontal="center"/>
    </xf>
    <xf numFmtId="0" fontId="3" fillId="3" borderId="0" xfId="0" applyFont="1" applyFill="1" applyAlignment="1">
      <alignment horizontal="center"/>
    </xf>
    <xf numFmtId="0" fontId="4" fillId="3" borderId="3" xfId="0" applyFont="1" applyFill="1" applyBorder="1" applyAlignment="1">
      <alignment horizontal="left" vertical="center"/>
    </xf>
    <xf numFmtId="0" fontId="2" fillId="2" borderId="3" xfId="0" applyFont="1" applyFill="1" applyBorder="1" applyAlignment="1">
      <alignment horizontal="lef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4" fillId="3" borderId="8" xfId="0" applyFont="1" applyFill="1" applyBorder="1" applyAlignment="1">
      <alignment horizontal="center" vertical="top"/>
    </xf>
    <xf numFmtId="0" fontId="4" fillId="3" borderId="0" xfId="0" applyFont="1" applyFill="1" applyAlignment="1">
      <alignment horizontal="center" vertical="top"/>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7" fillId="2" borderId="3"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7" fillId="2" borderId="3"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0" fillId="0" borderId="3" xfId="0" applyFont="1" applyBorder="1" applyAlignment="1">
      <alignment horizontal="right" vertical="center"/>
    </xf>
    <xf numFmtId="169" fontId="10" fillId="0" borderId="3" xfId="0" applyNumberFormat="1" applyFont="1" applyBorder="1" applyAlignment="1">
      <alignment horizontal="right" vertical="center" wrapText="1"/>
    </xf>
    <xf numFmtId="0" fontId="10" fillId="0" borderId="3" xfId="0" applyFont="1" applyBorder="1" applyAlignment="1">
      <alignment horizontal="right" vertical="center" wrapText="1"/>
    </xf>
    <xf numFmtId="0" fontId="11" fillId="3" borderId="3" xfId="0" applyFont="1" applyFill="1" applyBorder="1" applyAlignment="1">
      <alignment horizontal="left" vertical="center"/>
    </xf>
    <xf numFmtId="0" fontId="2" fillId="0" borderId="0" xfId="0" applyFont="1" applyAlignment="1">
      <alignment horizontal="left" vertical="center"/>
    </xf>
    <xf numFmtId="0" fontId="9" fillId="2" borderId="15" xfId="0" applyFont="1" applyFill="1" applyBorder="1" applyAlignment="1">
      <alignment horizontal="left" vertical="center"/>
    </xf>
    <xf numFmtId="0" fontId="9" fillId="2" borderId="11" xfId="0" applyFont="1" applyFill="1" applyBorder="1" applyAlignment="1">
      <alignment horizontal="left" vertical="center"/>
    </xf>
    <xf numFmtId="0" fontId="10" fillId="0" borderId="3" xfId="0" applyFont="1" applyBorder="1" applyAlignment="1">
      <alignment horizontal="right"/>
    </xf>
    <xf numFmtId="0" fontId="9" fillId="2" borderId="3" xfId="0" applyFont="1" applyFill="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horizontal="center"/>
    </xf>
    <xf numFmtId="0" fontId="2" fillId="2" borderId="3" xfId="0" applyFont="1" applyFill="1" applyBorder="1" applyAlignment="1">
      <alignment horizontal="left"/>
    </xf>
    <xf numFmtId="0" fontId="10" fillId="0" borderId="3" xfId="0" applyFont="1" applyBorder="1" applyAlignment="1">
      <alignment horizontal="left"/>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10" xfId="0" applyFont="1" applyBorder="1" applyAlignment="1">
      <alignment horizontal="left" vertical="center"/>
    </xf>
    <xf numFmtId="0" fontId="10" fillId="0" borderId="3" xfId="0" applyFont="1" applyBorder="1" applyAlignment="1">
      <alignment horizontal="left" vertical="center"/>
    </xf>
    <xf numFmtId="169" fontId="10" fillId="0" borderId="3" xfId="0" applyNumberFormat="1" applyFont="1" applyBorder="1" applyAlignment="1">
      <alignment horizontal="left" vertical="center" wrapText="1"/>
    </xf>
    <xf numFmtId="0" fontId="14" fillId="4" borderId="3" xfId="0" applyFont="1" applyFill="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8" fillId="0" borderId="6" xfId="0" applyFont="1" applyBorder="1" applyAlignment="1">
      <alignment horizontal="center" textRotation="90" wrapText="1"/>
    </xf>
    <xf numFmtId="0" fontId="8" fillId="0" borderId="7" xfId="0" applyFont="1" applyBorder="1" applyAlignment="1">
      <alignment horizontal="center" textRotation="90"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left" vertical="top"/>
    </xf>
    <xf numFmtId="0" fontId="2" fillId="0" borderId="3" xfId="0" applyFont="1" applyBorder="1" applyAlignment="1">
      <alignment horizontal="left" vertical="center"/>
    </xf>
    <xf numFmtId="0" fontId="7" fillId="2" borderId="3" xfId="0" applyFont="1" applyFill="1" applyBorder="1" applyAlignment="1">
      <alignment horizontal="left" vertical="top"/>
    </xf>
    <xf numFmtId="0" fontId="2" fillId="0" borderId="3" xfId="0" applyFont="1" applyBorder="1" applyAlignment="1">
      <alignment horizontal="left"/>
    </xf>
    <xf numFmtId="0" fontId="4" fillId="3" borderId="9" xfId="0" applyFont="1" applyFill="1" applyBorder="1" applyAlignment="1">
      <alignment horizontal="left" vertical="center"/>
    </xf>
    <xf numFmtId="0" fontId="4" fillId="3" borderId="2" xfId="0" applyFont="1" applyFill="1" applyBorder="1" applyAlignment="1">
      <alignment horizontal="left" vertical="center"/>
    </xf>
    <xf numFmtId="0" fontId="4" fillId="3" borderId="10" xfId="0" applyFont="1" applyFill="1" applyBorder="1" applyAlignment="1">
      <alignment horizontal="lef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2" xfId="0" applyFont="1" applyFill="1" applyBorder="1" applyAlignment="1">
      <alignment horizontal="left"/>
    </xf>
    <xf numFmtId="0" fontId="2" fillId="4" borderId="3"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pplyProtection="1">
      <alignment horizontal="left" vertical="top"/>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3" fillId="2" borderId="3" xfId="0" applyFont="1" applyFill="1" applyBorder="1" applyAlignment="1">
      <alignment horizontal="center" vertical="center"/>
    </xf>
    <xf numFmtId="0" fontId="6" fillId="3" borderId="9" xfId="0" applyFont="1" applyFill="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pplyAlignment="1">
      <alignment horizontal="left" vertical="center"/>
    </xf>
    <xf numFmtId="0" fontId="13" fillId="2" borderId="3" xfId="0" applyFont="1" applyFill="1" applyBorder="1" applyAlignment="1">
      <alignment horizontal="left" vertical="center"/>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6" fillId="2" borderId="9"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7" fillId="0" borderId="3" xfId="0" applyFont="1" applyBorder="1" applyAlignment="1">
      <alignment horizontal="center" vertical="center"/>
    </xf>
    <xf numFmtId="169" fontId="10" fillId="0" borderId="9" xfId="0" applyNumberFormat="1" applyFont="1" applyBorder="1" applyAlignment="1" applyProtection="1">
      <alignment horizontal="left" vertical="center" wrapText="1"/>
      <protection locked="0"/>
    </xf>
    <xf numFmtId="169" fontId="10" fillId="0" borderId="2" xfId="0" applyNumberFormat="1" applyFont="1" applyBorder="1" applyAlignment="1" applyProtection="1">
      <alignment horizontal="left" vertical="center" wrapText="1"/>
      <protection locked="0"/>
    </xf>
    <xf numFmtId="169" fontId="10" fillId="0" borderId="10" xfId="0" applyNumberFormat="1"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2" fillId="4" borderId="3" xfId="0" applyFont="1" applyFill="1" applyBorder="1" applyAlignment="1">
      <alignment horizontal="center" vertical="center" wrapText="1"/>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7" fillId="8" borderId="9" xfId="0" applyFont="1" applyFill="1" applyBorder="1" applyAlignment="1">
      <alignment horizontal="left" vertical="center"/>
    </xf>
    <xf numFmtId="0" fontId="17" fillId="8" borderId="2" xfId="0" applyFont="1" applyFill="1" applyBorder="1" applyAlignment="1">
      <alignment horizontal="left" vertical="center"/>
    </xf>
    <xf numFmtId="0" fontId="17" fillId="8" borderId="10" xfId="0" applyFont="1" applyFill="1" applyBorder="1" applyAlignment="1">
      <alignment horizontal="left"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7" fillId="8" borderId="3" xfId="0" applyFont="1" applyFill="1" applyBorder="1" applyAlignment="1">
      <alignment horizontal="left" vertical="center" wrapText="1"/>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2" fillId="2" borderId="2" xfId="0" applyFont="1" applyFill="1" applyBorder="1" applyAlignment="1">
      <alignment horizontal="left" vertical="center"/>
    </xf>
    <xf numFmtId="0" fontId="13" fillId="0" borderId="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4" borderId="3" xfId="0" applyFont="1" applyFill="1" applyBorder="1" applyAlignment="1">
      <alignment horizontal="left" vertical="center"/>
    </xf>
    <xf numFmtId="0" fontId="10"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13" fillId="0" borderId="9"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2" fillId="0" borderId="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wrapText="1"/>
      <protection locked="0"/>
    </xf>
    <xf numFmtId="0" fontId="2" fillId="4" borderId="3" xfId="0" applyFont="1" applyFill="1" applyBorder="1" applyAlignment="1">
      <alignment horizontal="left" vertical="center" wrapText="1"/>
    </xf>
    <xf numFmtId="0" fontId="6" fillId="3" borderId="18" xfId="0" applyFont="1" applyFill="1" applyBorder="1" applyAlignment="1">
      <alignment horizontal="left" vertical="center"/>
    </xf>
    <xf numFmtId="0" fontId="2" fillId="0" borderId="16" xfId="0" applyFont="1" applyBorder="1" applyAlignment="1" applyProtection="1">
      <alignment horizontal="center" vertical="center"/>
      <protection locked="0"/>
    </xf>
    <xf numFmtId="0" fontId="14" fillId="0" borderId="9"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0" fillId="7" borderId="3" xfId="0" applyFont="1" applyFill="1" applyBorder="1" applyAlignment="1" applyProtection="1">
      <alignment horizontal="left" vertical="center"/>
      <protection locked="0"/>
    </xf>
    <xf numFmtId="0" fontId="7" fillId="2" borderId="9" xfId="0" applyFont="1" applyFill="1" applyBorder="1" applyAlignment="1">
      <alignment vertical="center" wrapText="1"/>
    </xf>
    <xf numFmtId="0" fontId="0" fillId="0" borderId="10" xfId="0" applyBorder="1" applyAlignment="1">
      <alignment vertical="center" wrapText="1"/>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16" fillId="0" borderId="3" xfId="0" applyFont="1" applyBorder="1" applyAlignment="1">
      <alignment horizontal="center" vertical="center" wrapText="1"/>
    </xf>
    <xf numFmtId="0" fontId="13" fillId="0" borderId="3" xfId="0" applyFont="1" applyBorder="1" applyAlignment="1">
      <alignment vertical="center" wrapText="1"/>
    </xf>
  </cellXfs>
  <cellStyles count="2">
    <cellStyle name="Komma" xfId="1" builtinId="3"/>
    <cellStyle name="Standard" xfId="0" builtinId="0"/>
  </cellStyles>
  <dxfs count="43">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ill>
        <patternFill>
          <bgColor theme="3" tint="0.79998168889431442"/>
        </patternFill>
      </fill>
    </dxf>
    <dxf>
      <fill>
        <patternFill>
          <bgColor rgb="FFFFD653"/>
        </patternFill>
      </fill>
    </dxf>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ill>
        <patternFill>
          <bgColor rgb="FFFFD653"/>
        </patternFill>
      </fill>
    </dxf>
    <dxf>
      <fill>
        <patternFill>
          <bgColor rgb="FFFFD653"/>
        </patternFill>
      </fill>
    </dxf>
    <dxf>
      <fill>
        <patternFill>
          <bgColor theme="3" tint="0.79998168889431442"/>
        </patternFill>
      </fill>
    </dxf>
    <dxf>
      <fill>
        <patternFill>
          <bgColor rgb="FFFFFF00"/>
        </patternFill>
      </fill>
    </dxf>
    <dxf>
      <fill>
        <patternFill>
          <bgColor rgb="FFFF0000"/>
        </patternFill>
      </fill>
    </dxf>
    <dxf>
      <fill>
        <patternFill>
          <bgColor theme="5" tint="0.39994506668294322"/>
        </patternFill>
      </fill>
    </dxf>
    <dxf>
      <fill>
        <patternFill>
          <bgColor theme="7" tint="0.39994506668294322"/>
        </patternFill>
      </fill>
    </dxf>
    <dxf>
      <fill>
        <patternFill>
          <bgColor rgb="FFFFF49F"/>
        </patternFill>
      </fill>
    </dxf>
    <dxf>
      <fill>
        <patternFill>
          <bgColor theme="7" tint="0.39994506668294322"/>
        </patternFill>
      </fill>
    </dxf>
    <dxf>
      <fill>
        <patternFill>
          <bgColor rgb="FFFF9999"/>
        </patternFill>
      </fill>
    </dxf>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ont>
        <strike val="0"/>
      </font>
      <fill>
        <patternFill>
          <bgColor rgb="FFFF9999"/>
        </patternFill>
      </fill>
    </dxf>
    <dxf>
      <font>
        <strike val="0"/>
      </font>
      <fill>
        <patternFill>
          <bgColor theme="5" tint="0.59996337778862885"/>
        </patternFill>
      </fill>
    </dxf>
    <dxf>
      <font>
        <strike val="0"/>
      </font>
      <fill>
        <patternFill>
          <bgColor rgb="FFFFFF99"/>
        </patternFill>
      </fill>
    </dxf>
    <dxf>
      <fill>
        <patternFill>
          <bgColor rgb="FFFF9999"/>
        </patternFill>
      </fill>
    </dxf>
    <dxf>
      <fill>
        <patternFill>
          <bgColor rgb="FFFFFF00"/>
        </patternFill>
      </fill>
    </dxf>
    <dxf>
      <fill>
        <patternFill>
          <bgColor rgb="FFFF0000"/>
        </patternFill>
      </fill>
    </dxf>
    <dxf>
      <fill>
        <patternFill>
          <bgColor theme="5" tint="0.39994506668294322"/>
        </patternFill>
      </fill>
    </dxf>
    <dxf>
      <font>
        <strike val="0"/>
      </font>
      <fill>
        <patternFill>
          <bgColor theme="5" tint="0.59996337778862885"/>
        </patternFill>
      </fill>
    </dxf>
    <dxf>
      <font>
        <strike val="0"/>
      </font>
      <fill>
        <patternFill>
          <bgColor rgb="FFFFFF99"/>
        </patternFill>
      </fill>
    </dxf>
    <dxf>
      <fill>
        <patternFill>
          <bgColor rgb="FFFF9999"/>
        </patternFill>
      </fill>
    </dxf>
    <dxf>
      <fill>
        <patternFill>
          <bgColor rgb="FFFFFF00"/>
        </patternFill>
      </fill>
    </dxf>
    <dxf>
      <fill>
        <patternFill>
          <bgColor rgb="FFFF0000"/>
        </patternFill>
      </fill>
    </dxf>
    <dxf>
      <fill>
        <patternFill>
          <bgColor theme="5" tint="0.39994506668294322"/>
        </patternFill>
      </fill>
    </dxf>
    <dxf>
      <fill>
        <patternFill>
          <bgColor rgb="FFFFFF00"/>
        </patternFill>
      </fill>
    </dxf>
    <dxf>
      <fill>
        <patternFill>
          <bgColor rgb="FFFF0000"/>
        </patternFill>
      </fill>
    </dxf>
    <dxf>
      <fill>
        <patternFill>
          <bgColor theme="5" tint="0.39994506668294322"/>
        </patternFill>
      </fill>
    </dxf>
  </dxfs>
  <tableStyles count="0" defaultTableStyle="TableStyleMedium9" defaultPivotStyle="PivotStyleLight16"/>
  <colors>
    <mruColors>
      <color rgb="FF92D050"/>
      <color rgb="FFFFD653"/>
      <color rgb="FFFF9999"/>
      <color rgb="FFFFFF99"/>
      <color rgb="FFFFF49F"/>
      <color rgb="FFFFDF9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0</xdr:row>
          <xdr:rowOff>9525</xdr:rowOff>
        </xdr:from>
        <xdr:to>
          <xdr:col>6</xdr:col>
          <xdr:colOff>666750</xdr:colOff>
          <xdr:row>1</xdr:row>
          <xdr:rowOff>19050</xdr:rowOff>
        </xdr:to>
        <xdr:sp macro="" textlink="">
          <xdr:nvSpPr>
            <xdr:cNvPr id="2049" name="Check Box 1" descr="Stufe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0</xdr:row>
          <xdr:rowOff>0</xdr:rowOff>
        </xdr:from>
        <xdr:to>
          <xdr:col>8</xdr:col>
          <xdr:colOff>104775</xdr:colOff>
          <xdr:row>1</xdr:row>
          <xdr:rowOff>19050</xdr:rowOff>
        </xdr:to>
        <xdr:sp macro="" textlink="">
          <xdr:nvSpPr>
            <xdr:cNvPr id="2050" name="Check Box 2" descr="Stufe 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407275</xdr:colOff>
      <xdr:row>25</xdr:row>
      <xdr:rowOff>26276</xdr:rowOff>
    </xdr:from>
    <xdr:to>
      <xdr:col>1</xdr:col>
      <xdr:colOff>407275</xdr:colOff>
      <xdr:row>25</xdr:row>
      <xdr:rowOff>440121</xdr:rowOff>
    </xdr:to>
    <xdr:cxnSp macro="">
      <xdr:nvCxnSpPr>
        <xdr:cNvPr id="5" name="Gerade Verbindung mit Pfeil 4">
          <a:extLst>
            <a:ext uri="{FF2B5EF4-FFF2-40B4-BE49-F238E27FC236}">
              <a16:creationId xmlns:a16="http://schemas.microsoft.com/office/drawing/2014/main" id="{00000000-0008-0000-0100-000005000000}"/>
            </a:ext>
          </a:extLst>
        </xdr:cNvPr>
        <xdr:cNvCxnSpPr/>
      </xdr:nvCxnSpPr>
      <xdr:spPr>
        <a:xfrm>
          <a:off x="1248103"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597776</xdr:colOff>
      <xdr:row>25</xdr:row>
      <xdr:rowOff>26276</xdr:rowOff>
    </xdr:from>
    <xdr:to>
      <xdr:col>2</xdr:col>
      <xdr:colOff>597776</xdr:colOff>
      <xdr:row>25</xdr:row>
      <xdr:rowOff>440121</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2286000"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341586</xdr:colOff>
      <xdr:row>25</xdr:row>
      <xdr:rowOff>26276</xdr:rowOff>
    </xdr:from>
    <xdr:to>
      <xdr:col>3</xdr:col>
      <xdr:colOff>341586</xdr:colOff>
      <xdr:row>25</xdr:row>
      <xdr:rowOff>440121</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3323896"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413845</xdr:colOff>
      <xdr:row>25</xdr:row>
      <xdr:rowOff>26276</xdr:rowOff>
    </xdr:from>
    <xdr:to>
      <xdr:col>4</xdr:col>
      <xdr:colOff>413845</xdr:colOff>
      <xdr:row>25</xdr:row>
      <xdr:rowOff>440121</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a:off x="4131879"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426983</xdr:colOff>
      <xdr:row>25</xdr:row>
      <xdr:rowOff>26276</xdr:rowOff>
    </xdr:from>
    <xdr:to>
      <xdr:col>5</xdr:col>
      <xdr:colOff>426983</xdr:colOff>
      <xdr:row>25</xdr:row>
      <xdr:rowOff>440121</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499241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394137</xdr:colOff>
      <xdr:row>25</xdr:row>
      <xdr:rowOff>26276</xdr:rowOff>
    </xdr:from>
    <xdr:to>
      <xdr:col>6</xdr:col>
      <xdr:colOff>394137</xdr:colOff>
      <xdr:row>25</xdr:row>
      <xdr:rowOff>440121</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5820103"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269328</xdr:colOff>
      <xdr:row>25</xdr:row>
      <xdr:rowOff>26276</xdr:rowOff>
    </xdr:from>
    <xdr:to>
      <xdr:col>7</xdr:col>
      <xdr:colOff>269328</xdr:colOff>
      <xdr:row>25</xdr:row>
      <xdr:rowOff>440121</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6536121"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400707</xdr:colOff>
      <xdr:row>25</xdr:row>
      <xdr:rowOff>26276</xdr:rowOff>
    </xdr:from>
    <xdr:to>
      <xdr:col>8</xdr:col>
      <xdr:colOff>400707</xdr:colOff>
      <xdr:row>25</xdr:row>
      <xdr:rowOff>440121</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21272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387569</xdr:colOff>
      <xdr:row>25</xdr:row>
      <xdr:rowOff>26276</xdr:rowOff>
    </xdr:from>
    <xdr:to>
      <xdr:col>9</xdr:col>
      <xdr:colOff>387569</xdr:colOff>
      <xdr:row>25</xdr:row>
      <xdr:rowOff>440121</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8066690"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354724</xdr:colOff>
      <xdr:row>25</xdr:row>
      <xdr:rowOff>26276</xdr:rowOff>
    </xdr:from>
    <xdr:to>
      <xdr:col>10</xdr:col>
      <xdr:colOff>354724</xdr:colOff>
      <xdr:row>25</xdr:row>
      <xdr:rowOff>440121</xdr:rowOff>
    </xdr:to>
    <xdr:cxnSp macro="">
      <xdr:nvCxnSpPr>
        <xdr:cNvPr id="19" name="Gerade Verbindung mit Pfeil 18">
          <a:extLst>
            <a:ext uri="{FF2B5EF4-FFF2-40B4-BE49-F238E27FC236}">
              <a16:creationId xmlns:a16="http://schemas.microsoft.com/office/drawing/2014/main" id="{00000000-0008-0000-0100-000013000000}"/>
            </a:ext>
          </a:extLst>
        </xdr:cNvPr>
        <xdr:cNvCxnSpPr/>
      </xdr:nvCxnSpPr>
      <xdr:spPr>
        <a:xfrm>
          <a:off x="880241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0</xdr:row>
          <xdr:rowOff>9525</xdr:rowOff>
        </xdr:from>
        <xdr:to>
          <xdr:col>6</xdr:col>
          <xdr:colOff>666750</xdr:colOff>
          <xdr:row>2</xdr:row>
          <xdr:rowOff>0</xdr:rowOff>
        </xdr:to>
        <xdr:sp macro="" textlink="">
          <xdr:nvSpPr>
            <xdr:cNvPr id="4097" name="Check Box 1" descr="Stufe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0</xdr:row>
          <xdr:rowOff>0</xdr:rowOff>
        </xdr:from>
        <xdr:to>
          <xdr:col>8</xdr:col>
          <xdr:colOff>104775</xdr:colOff>
          <xdr:row>2</xdr:row>
          <xdr:rowOff>0</xdr:rowOff>
        </xdr:to>
        <xdr:sp macro="" textlink="">
          <xdr:nvSpPr>
            <xdr:cNvPr id="4098" name="Check Box 2" descr="Stufe 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407275</xdr:colOff>
      <xdr:row>25</xdr:row>
      <xdr:rowOff>26276</xdr:rowOff>
    </xdr:from>
    <xdr:to>
      <xdr:col>1</xdr:col>
      <xdr:colOff>407275</xdr:colOff>
      <xdr:row>25</xdr:row>
      <xdr:rowOff>440121</xdr:rowOff>
    </xdr:to>
    <xdr:cxnSp macro="">
      <xdr:nvCxnSpPr>
        <xdr:cNvPr id="2" name="Gerade Verbindung mit Pfeil 1">
          <a:extLst>
            <a:ext uri="{FF2B5EF4-FFF2-40B4-BE49-F238E27FC236}">
              <a16:creationId xmlns:a16="http://schemas.microsoft.com/office/drawing/2014/main" id="{00000000-0008-0000-0200-000002000000}"/>
            </a:ext>
          </a:extLst>
        </xdr:cNvPr>
        <xdr:cNvCxnSpPr/>
      </xdr:nvCxnSpPr>
      <xdr:spPr>
        <a:xfrm>
          <a:off x="1226425"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597776</xdr:colOff>
      <xdr:row>25</xdr:row>
      <xdr:rowOff>26276</xdr:rowOff>
    </xdr:from>
    <xdr:to>
      <xdr:col>2</xdr:col>
      <xdr:colOff>597776</xdr:colOff>
      <xdr:row>25</xdr:row>
      <xdr:rowOff>440121</xdr:rowOff>
    </xdr:to>
    <xdr:cxnSp macro="">
      <xdr:nvCxnSpPr>
        <xdr:cNvPr id="3" name="Gerade Verbindung mit Pfeil 2">
          <a:extLst>
            <a:ext uri="{FF2B5EF4-FFF2-40B4-BE49-F238E27FC236}">
              <a16:creationId xmlns:a16="http://schemas.microsoft.com/office/drawing/2014/main" id="{00000000-0008-0000-0200-000003000000}"/>
            </a:ext>
          </a:extLst>
        </xdr:cNvPr>
        <xdr:cNvCxnSpPr/>
      </xdr:nvCxnSpPr>
      <xdr:spPr>
        <a:xfrm>
          <a:off x="2293226"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341586</xdr:colOff>
      <xdr:row>25</xdr:row>
      <xdr:rowOff>26276</xdr:rowOff>
    </xdr:from>
    <xdr:to>
      <xdr:col>3</xdr:col>
      <xdr:colOff>341586</xdr:colOff>
      <xdr:row>25</xdr:row>
      <xdr:rowOff>440121</xdr:rowOff>
    </xdr:to>
    <xdr:cxnSp macro="">
      <xdr:nvCxnSpPr>
        <xdr:cNvPr id="4" name="Gerade Verbindung mit Pfeil 3">
          <a:extLst>
            <a:ext uri="{FF2B5EF4-FFF2-40B4-BE49-F238E27FC236}">
              <a16:creationId xmlns:a16="http://schemas.microsoft.com/office/drawing/2014/main" id="{00000000-0008-0000-0200-000004000000}"/>
            </a:ext>
          </a:extLst>
        </xdr:cNvPr>
        <xdr:cNvCxnSpPr/>
      </xdr:nvCxnSpPr>
      <xdr:spPr>
        <a:xfrm>
          <a:off x="3332436"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413845</xdr:colOff>
      <xdr:row>25</xdr:row>
      <xdr:rowOff>26276</xdr:rowOff>
    </xdr:from>
    <xdr:to>
      <xdr:col>4</xdr:col>
      <xdr:colOff>413845</xdr:colOff>
      <xdr:row>25</xdr:row>
      <xdr:rowOff>440121</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a:off x="4138120"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426983</xdr:colOff>
      <xdr:row>25</xdr:row>
      <xdr:rowOff>26276</xdr:rowOff>
    </xdr:from>
    <xdr:to>
      <xdr:col>5</xdr:col>
      <xdr:colOff>426983</xdr:colOff>
      <xdr:row>25</xdr:row>
      <xdr:rowOff>440121</xdr:rowOff>
    </xdr:to>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4998983"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394137</xdr:colOff>
      <xdr:row>25</xdr:row>
      <xdr:rowOff>26276</xdr:rowOff>
    </xdr:from>
    <xdr:to>
      <xdr:col>6</xdr:col>
      <xdr:colOff>394137</xdr:colOff>
      <xdr:row>25</xdr:row>
      <xdr:rowOff>440121</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5794812"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269328</xdr:colOff>
      <xdr:row>25</xdr:row>
      <xdr:rowOff>26276</xdr:rowOff>
    </xdr:from>
    <xdr:to>
      <xdr:col>7</xdr:col>
      <xdr:colOff>269328</xdr:colOff>
      <xdr:row>25</xdr:row>
      <xdr:rowOff>440121</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6508203"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400707</xdr:colOff>
      <xdr:row>25</xdr:row>
      <xdr:rowOff>26276</xdr:rowOff>
    </xdr:from>
    <xdr:to>
      <xdr:col>8</xdr:col>
      <xdr:colOff>400707</xdr:colOff>
      <xdr:row>25</xdr:row>
      <xdr:rowOff>440121</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7182507"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387569</xdr:colOff>
      <xdr:row>25</xdr:row>
      <xdr:rowOff>26276</xdr:rowOff>
    </xdr:from>
    <xdr:to>
      <xdr:col>9</xdr:col>
      <xdr:colOff>387569</xdr:colOff>
      <xdr:row>25</xdr:row>
      <xdr:rowOff>440121</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8036144"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354724</xdr:colOff>
      <xdr:row>25</xdr:row>
      <xdr:rowOff>26276</xdr:rowOff>
    </xdr:from>
    <xdr:to>
      <xdr:col>10</xdr:col>
      <xdr:colOff>354724</xdr:colOff>
      <xdr:row>25</xdr:row>
      <xdr:rowOff>440121</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8774824"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742950</xdr:colOff>
          <xdr:row>2</xdr:row>
          <xdr:rowOff>152400</xdr:rowOff>
        </xdr:to>
        <xdr:sp macro="" textlink="">
          <xdr:nvSpPr>
            <xdr:cNvPr id="6145" name="Check Box 1" descr="Stufe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xdr:row>
          <xdr:rowOff>19050</xdr:rowOff>
        </xdr:from>
        <xdr:to>
          <xdr:col>8</xdr:col>
          <xdr:colOff>771525</xdr:colOff>
          <xdr:row>2</xdr:row>
          <xdr:rowOff>161925</xdr:rowOff>
        </xdr:to>
        <xdr:sp macro="" textlink="">
          <xdr:nvSpPr>
            <xdr:cNvPr id="6146" name="Check Box 2" descr="Stufe 1"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367863</xdr:colOff>
      <xdr:row>23</xdr:row>
      <xdr:rowOff>0</xdr:rowOff>
    </xdr:from>
    <xdr:to>
      <xdr:col>1</xdr:col>
      <xdr:colOff>367863</xdr:colOff>
      <xdr:row>24</xdr:row>
      <xdr:rowOff>247652</xdr:rowOff>
    </xdr:to>
    <xdr:cxnSp macro="">
      <xdr:nvCxnSpPr>
        <xdr:cNvPr id="10" name="Gerade Verbindung mit Pfeil 9">
          <a:extLst>
            <a:ext uri="{FF2B5EF4-FFF2-40B4-BE49-F238E27FC236}">
              <a16:creationId xmlns:a16="http://schemas.microsoft.com/office/drawing/2014/main" id="{00000000-0008-0000-0300-00000A000000}"/>
            </a:ext>
          </a:extLst>
        </xdr:cNvPr>
        <xdr:cNvCxnSpPr/>
      </xdr:nvCxnSpPr>
      <xdr:spPr>
        <a:xfrm>
          <a:off x="1418897" y="4256690"/>
          <a:ext cx="0" cy="28706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612228</xdr:colOff>
      <xdr:row>23</xdr:row>
      <xdr:rowOff>7883</xdr:rowOff>
    </xdr:from>
    <xdr:to>
      <xdr:col>2</xdr:col>
      <xdr:colOff>612228</xdr:colOff>
      <xdr:row>25</xdr:row>
      <xdr:rowOff>5914</xdr:rowOff>
    </xdr:to>
    <xdr:cxnSp macro="">
      <xdr:nvCxnSpPr>
        <xdr:cNvPr id="13" name="Gerade Verbindung mit Pfeil 12">
          <a:extLst>
            <a:ext uri="{FF2B5EF4-FFF2-40B4-BE49-F238E27FC236}">
              <a16:creationId xmlns:a16="http://schemas.microsoft.com/office/drawing/2014/main" id="{00000000-0008-0000-0300-00000D000000}"/>
            </a:ext>
          </a:extLst>
        </xdr:cNvPr>
        <xdr:cNvCxnSpPr/>
      </xdr:nvCxnSpPr>
      <xdr:spPr>
        <a:xfrm>
          <a:off x="2536935" y="4264573"/>
          <a:ext cx="0" cy="28706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423042</xdr:colOff>
      <xdr:row>22</xdr:row>
      <xdr:rowOff>633249</xdr:rowOff>
    </xdr:from>
    <xdr:to>
      <xdr:col>3</xdr:col>
      <xdr:colOff>423042</xdr:colOff>
      <xdr:row>26</xdr:row>
      <xdr:rowOff>0</xdr:rowOff>
    </xdr:to>
    <xdr:cxnSp macro="">
      <xdr:nvCxnSpPr>
        <xdr:cNvPr id="14" name="Gerade Verbindung mit Pfeil 13">
          <a:extLst>
            <a:ext uri="{FF2B5EF4-FFF2-40B4-BE49-F238E27FC236}">
              <a16:creationId xmlns:a16="http://schemas.microsoft.com/office/drawing/2014/main" id="{00000000-0008-0000-0300-00000E000000}"/>
            </a:ext>
          </a:extLst>
        </xdr:cNvPr>
        <xdr:cNvCxnSpPr/>
      </xdr:nvCxnSpPr>
      <xdr:spPr>
        <a:xfrm>
          <a:off x="3641835" y="4252749"/>
          <a:ext cx="0" cy="582010"/>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912509</xdr:colOff>
      <xdr:row>27</xdr:row>
      <xdr:rowOff>232543</xdr:rowOff>
    </xdr:from>
    <xdr:to>
      <xdr:col>10</xdr:col>
      <xdr:colOff>911498</xdr:colOff>
      <xdr:row>27</xdr:row>
      <xdr:rowOff>233074</xdr:rowOff>
    </xdr:to>
    <xdr:cxnSp macro="">
      <xdr:nvCxnSpPr>
        <xdr:cNvPr id="5" name="Gerade Verbindung mit Pfeil 4">
          <a:extLst>
            <a:ext uri="{FF2B5EF4-FFF2-40B4-BE49-F238E27FC236}">
              <a16:creationId xmlns:a16="http://schemas.microsoft.com/office/drawing/2014/main" id="{00000000-0008-0000-0400-000005000000}"/>
            </a:ext>
          </a:extLst>
        </xdr:cNvPr>
        <xdr:cNvCxnSpPr/>
      </xdr:nvCxnSpPr>
      <xdr:spPr>
        <a:xfrm>
          <a:off x="7471770" y="4172429"/>
          <a:ext cx="912523"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5306</xdr:colOff>
      <xdr:row>28</xdr:row>
      <xdr:rowOff>212051</xdr:rowOff>
    </xdr:from>
    <xdr:to>
      <xdr:col>11</xdr:col>
      <xdr:colOff>0</xdr:colOff>
      <xdr:row>28</xdr:row>
      <xdr:rowOff>212051</xdr:rowOff>
    </xdr:to>
    <xdr:cxnSp macro="">
      <xdr:nvCxnSpPr>
        <xdr:cNvPr id="6" name="Gerade Verbindung mit Pfeil 5">
          <a:extLst>
            <a:ext uri="{FF2B5EF4-FFF2-40B4-BE49-F238E27FC236}">
              <a16:creationId xmlns:a16="http://schemas.microsoft.com/office/drawing/2014/main" id="{00000000-0008-0000-0400-000006000000}"/>
            </a:ext>
          </a:extLst>
        </xdr:cNvPr>
        <xdr:cNvCxnSpPr/>
      </xdr:nvCxnSpPr>
      <xdr:spPr>
        <a:xfrm>
          <a:off x="5648047" y="4311085"/>
          <a:ext cx="907781" cy="0"/>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8338</xdr:colOff>
      <xdr:row>27</xdr:row>
      <xdr:rowOff>211951</xdr:rowOff>
    </xdr:from>
    <xdr:to>
      <xdr:col>11</xdr:col>
      <xdr:colOff>7327</xdr:colOff>
      <xdr:row>27</xdr:row>
      <xdr:rowOff>212482</xdr:rowOff>
    </xdr:to>
    <xdr:cxnSp macro="">
      <xdr:nvCxnSpPr>
        <xdr:cNvPr id="2" name="Gerade Verbindung mit Pfeil 1">
          <a:extLst>
            <a:ext uri="{FF2B5EF4-FFF2-40B4-BE49-F238E27FC236}">
              <a16:creationId xmlns:a16="http://schemas.microsoft.com/office/drawing/2014/main" id="{00000000-0008-0000-0500-000002000000}"/>
            </a:ext>
          </a:extLst>
        </xdr:cNvPr>
        <xdr:cNvCxnSpPr/>
      </xdr:nvCxnSpPr>
      <xdr:spPr>
        <a:xfrm>
          <a:off x="7335261" y="4197797"/>
          <a:ext cx="892874"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17131</xdr:colOff>
      <xdr:row>28</xdr:row>
      <xdr:rowOff>232465</xdr:rowOff>
    </xdr:from>
    <xdr:to>
      <xdr:col>10</xdr:col>
      <xdr:colOff>885094</xdr:colOff>
      <xdr:row>28</xdr:row>
      <xdr:rowOff>232996</xdr:rowOff>
    </xdr:to>
    <xdr:cxnSp macro="">
      <xdr:nvCxnSpPr>
        <xdr:cNvPr id="3" name="Gerade Verbindung mit Pfeil 2">
          <a:extLst>
            <a:ext uri="{FF2B5EF4-FFF2-40B4-BE49-F238E27FC236}">
              <a16:creationId xmlns:a16="http://schemas.microsoft.com/office/drawing/2014/main" id="{00000000-0008-0000-0500-000003000000}"/>
            </a:ext>
          </a:extLst>
        </xdr:cNvPr>
        <xdr:cNvCxnSpPr/>
      </xdr:nvCxnSpPr>
      <xdr:spPr>
        <a:xfrm>
          <a:off x="7344054" y="4650600"/>
          <a:ext cx="867963"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Varinia Sutter" id="{970A2EE9-68F8-44B4-A8DE-68567007E362}" userId="Varinia Sutter" providerId="None"/>
</personList>
</file>

<file path=xl/theme/theme1.xml><?xml version="1.0" encoding="utf-8"?>
<a:theme xmlns:a="http://schemas.openxmlformats.org/drawingml/2006/main" name="BHZ">
  <a:themeElements>
    <a:clrScheme name="BHZ">
      <a:dk1>
        <a:srgbClr val="000000"/>
      </a:dk1>
      <a:lt1>
        <a:srgbClr val="FFFFFF"/>
      </a:lt1>
      <a:dk2>
        <a:srgbClr val="B46EAF"/>
      </a:dk2>
      <a:lt2>
        <a:srgbClr val="965096"/>
      </a:lt2>
      <a:accent1>
        <a:srgbClr val="82C3EB"/>
      </a:accent1>
      <a:accent2>
        <a:srgbClr val="50AAE1"/>
      </a:accent2>
      <a:accent3>
        <a:srgbClr val="A0CD5F"/>
      </a:accent3>
      <a:accent4>
        <a:srgbClr val="6EB946"/>
      </a:accent4>
      <a:accent5>
        <a:srgbClr val="F5A04B"/>
      </a:accent5>
      <a:accent6>
        <a:srgbClr val="EB6932"/>
      </a:accent6>
      <a:hlink>
        <a:srgbClr val="50AAE1"/>
      </a:hlink>
      <a:folHlink>
        <a:srgbClr val="327DAA"/>
      </a:folHlink>
    </a:clrScheme>
    <a:fontScheme name="BHZ">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sz="1000"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rtlCol="0">
        <a:spAutoFit/>
      </a:bodyPr>
      <a:lstStyle>
        <a:defPPr>
          <a:defRPr sz="1000" smtClean="0"/>
        </a:defPPr>
      </a:lst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4-27T06:27:11.70" personId="{970A2EE9-68F8-44B4-A8DE-68567007E362}" id="{E7897195-4D4E-44AF-83F8-35AA9428935B}">
    <text>Mit Datenmodell VSA, ZH abstimmen</text>
  </threadedComment>
  <threadedComment ref="A3" dT="2023-04-26T10:20:36.01" personId="{970A2EE9-68F8-44B4-A8DE-68567007E362}" id="{0AD4E841-53AC-4295-AB5B-7F025FA55006}">
    <text>Gemäss VSA-DSS mini 2020</text>
  </threadedComment>
  <threadedComment ref="A6" dT="2023-04-27T09:04:08.64" personId="{970A2EE9-68F8-44B4-A8DE-68567007E362}" id="{9CDA9129-135C-4EB7-BD43-71B103737EE7}">
    <text>Auch für Regenabwassereinleitstelle
Irgendwo Abwasserart ergänzen
Evt. 2 Matrizen je nach Abwasserart</text>
  </threadedComment>
  <threadedComment ref="D7" dT="2023-04-27T06:29:40.35" personId="{970A2EE9-68F8-44B4-A8DE-68567007E362}" id="{106D9BD8-53D5-4800-8B24-A42788D85BAF}">
    <text>Was ist das und warum relevant? Z.b. Streichwehr oder Springwehr?</text>
  </threadedComment>
  <threadedComment ref="G7" dT="2023-04-27T06:37:59.43" personId="{970A2EE9-68F8-44B4-A8DE-68567007E362}" id="{48002754-C91D-48BB-8D7B-89FB5C2FF6CD}">
    <text>Eigentlich hier nicht unbedingt notwendig wenn es unten nochmals vorkommt weil ja sowieso nur ja/nein zur Auswahl
Vor alle wenn Platzprobleme</text>
  </threadedComment>
  <threadedComment ref="A13" dT="2023-04-27T06:28:27.87" personId="{970A2EE9-68F8-44B4-A8DE-68567007E362}" id="{5AB653F7-A12A-4DF8-895E-493E29376ED6}">
    <text xml:space="preserve">Q-Begehung evt sinnvoll? Falls Messstation in der Nähe vorhanden einfach ermittelbar? </text>
  </threadedComment>
  <threadedComment ref="G13" dT="2023-04-26T10:10:16.79" personId="{970A2EE9-68F8-44B4-A8DE-68567007E362}" id="{4D4F124F-4F99-462E-B26A-8B399527DF63}">
    <text>Rollladen gemäss VSA-DSS mini</text>
  </threadedComment>
  <threadedComment ref="C14" dT="2023-04-26T10:18:50.54" personId="{970A2EE9-68F8-44B4-A8DE-68567007E362}" id="{340CB9C0-E081-4C1A-B3A1-D558A75C5EB3}">
    <text>Für STORM? --&gt; offen und prüfen durch VAS</text>
  </threadedComment>
  <threadedComment ref="B22" dT="2023-04-27T07:11:13.97" personId="{970A2EE9-68F8-44B4-A8DE-68567007E362}" id="{8A96A10E-4F81-42AE-B583-0F56E07CA334}">
    <text xml:space="preserve">Äusserer Aspekt fasst folgendes Parameter zusammen:
Schlamm, Trübung, Verfärbung, Schaum, Geruch, Eisensulfid, Kolmation, Feststoffe, heterotropher Bewuchs, Algen
Diese müssten dann nicht nochmals einzeln vorkommen
</text>
  </threadedComment>
  <threadedComment ref="B22" dT="2023-04-27T09:12:58.28" personId="{970A2EE9-68F8-44B4-A8DE-68567007E362}" id="{DEDAF814-432F-4820-9F8F-58E6D9F6E700}" parentId="{8A96A10E-4F81-42AE-B583-0F56E07CA334}">
    <text>Zusätzlich Bemerkungsfeld</text>
  </threadedComment>
  <threadedComment ref="F23" dT="2023-04-27T09:13:21.26" personId="{970A2EE9-68F8-44B4-A8DE-68567007E362}" id="{CF2A40B5-6A88-47E2-BE46-CFEDEC250404}">
    <text>Weitere Aspekte als Freitext neben Modul G</text>
  </threadedComment>
  <threadedComment ref="F23" dT="2023-04-27T09:14:30.19" personId="{970A2EE9-68F8-44B4-A8DE-68567007E362}" id="{018B13F9-1D03-4662-9525-9BAB870A131D}" parentId="{CF2A40B5-6A88-47E2-BE46-CFEDEC250404}">
    <text>STORM separat 
Sarah fragen welche weiteren Bemerkungen noch ergänzt werden soll</text>
  </threadedComment>
  <threadedComment ref="J23" dT="2023-04-27T06:47:24.91" personId="{970A2EE9-68F8-44B4-A8DE-68567007E362}" id="{DE8803D6-F54C-4551-9098-7FC726152C98}">
    <text>Evt folgender Vorschlag:
Relevanzmatrix selber enthält STORM-Parameter nicht, in den meisten Fällen wird diese nicht gemacht und das verwirrt nur. In der Relevanzmatrix wird bestimmt, ob STORM notwendig ist oder nicht
Es gibt ein Zusatzblatt für die Parameter nach STORM,</text>
  </threadedComment>
  <threadedComment ref="K23" dT="2023-04-27T07:40:32.11" personId="{970A2EE9-68F8-44B4-A8DE-68567007E362}" id="{C000C000-7C12-4253-957D-03E32598B60E}">
    <text>Kriterien STORM akute Belastung: NH3-N, GUS (Trübung), O2, Temp
Chronische Belastung: Kolmation, Toxische Sedimente, Anaerobe Sohle (alles GUS)
Hydraulisch-mechanische Beeinträchtigung</text>
  </threadedComment>
  <threadedComment ref="B27" dT="2023-04-27T09:18:04.33" personId="{970A2EE9-68F8-44B4-A8DE-68567007E362}" id="{D40797C2-D558-4D0F-8DF2-9F8643CC7C50}">
    <text>Hier automatisiert berechnen</text>
  </threadedComment>
  <threadedComment ref="B30" dT="2023-04-27T09:20:54.67" personId="{970A2EE9-68F8-44B4-A8DE-68567007E362}" id="{7E903CEB-FFFD-49E7-840F-110A86D6982E}">
    <text>Inkl. Emissionen, dann müssten zuerst Emissionen sein
Mit Sarah ausfüllen</text>
  </threadedComment>
  <threadedComment ref="G30" dT="2023-04-27T06:20:10.74" personId="{970A2EE9-68F8-44B4-A8DE-68567007E362}" id="{458D8E81-5173-40B7-89D9-0F3C63116D2B}">
    <text>Wenn vollständig und das müsste es sein wenn man unten STORM Kriterien bestimmen will
Es fehlt:
RÜ mit häufiger und langer Entlastung</text>
  </threadedComment>
  <threadedComment ref="J30" dT="2023-04-27T06:20:59.85" personId="{970A2EE9-68F8-44B4-A8DE-68567007E362}" id="{5AAAC6C8-0940-467C-AE4F-A460680D76BC}">
    <text>Müsste ergänzt werden wenn unten Kriterien für STORM</text>
  </threadedComment>
  <threadedComment ref="A31" dT="2023-04-27T09:18:29.25" personId="{970A2EE9-68F8-44B4-A8DE-68567007E362}" id="{8119D0A8-BA29-48FB-B67C-A5E5E7C50E96}">
    <text>Nicht automatisiert, ist ergebnis vom Team, darf automatisch Farbig werden</text>
  </threadedComment>
  <threadedComment ref="F38" dT="2023-04-27T06:12:48.85" personId="{970A2EE9-68F8-44B4-A8DE-68567007E362}" id="{20B9C466-87B1-4DA3-94D9-2E5E22050002}">
    <text>Müsste automatisch ausgefüllt werden wenn oben ausgefüllt wird</text>
  </threadedComment>
  <threadedComment ref="I38" dT="2023-04-27T06:24:00.45" personId="{970A2EE9-68F8-44B4-A8DE-68567007E362}" id="{A57980E3-2E2C-44FC-8047-6006843F53EE}">
    <text>Sollte auch automatisch ausgefüllt werden oder zumindest Rollladen</text>
  </threadedComment>
  <threadedComment ref="E40" dT="2023-04-27T07:33:36.13" personId="{970A2EE9-68F8-44B4-A8DE-68567007E362}" id="{37F55B88-C95F-41BA-B20E-9B379CC53D67}">
    <text>STORM ist auch in folgenden Fällen sinnvoll:
Belastungen in der Summe
Falls z.b. Wirksam Anlage unklar
Deutliche Erhöhung Entlastungsfracht</text>
  </threadedComment>
  <threadedComment ref="F40" dT="2023-04-27T06:22:59.68" personId="{970A2EE9-68F8-44B4-A8DE-68567007E362}" id="{D66E4FFE-496D-44A1-A2D2-8FADB4AC39E9}">
    <text>Hier würde ich automatisch ausfüllen lasssen:
Hauptkriterium verletzt
2 Nebenkriterien verletzt
1 Nebenkriterium verletzt
Offen: wie setzt man gewässerspez. Entlastungsfracht an? &gt; 500 kg/a/m3/s finde ich schwierig weil nur Orientierungswert
Evt mit VSA diskutieren</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3-04-27T06:27:11.70" personId="{970A2EE9-68F8-44B4-A8DE-68567007E362}" id="{9A3B0EAE-00A9-4884-B975-C8EBB5A53F41}">
    <text>Mit Datenmodell VSA, ZH abstimmen</text>
  </threadedComment>
  <threadedComment ref="A3" dT="2023-04-26T10:20:36.01" personId="{970A2EE9-68F8-44B4-A8DE-68567007E362}" id="{EEB9F167-B0FD-49ED-A27A-D1AE71D6302A}">
    <text>Gemäss VSA-DSS mini 2020</text>
  </threadedComment>
  <threadedComment ref="B6" dT="2023-05-04T13:40:42.63" personId="{970A2EE9-68F8-44B4-A8DE-68567007E362}" id="{D514F6E9-D233-41B6-B470-204913B1A10F}">
    <text>Gemäss VSA-DSS mini</text>
  </threadedComment>
  <threadedComment ref="A22" dT="2023-05-08T11:50:19.01" personId="{970A2EE9-68F8-44B4-A8DE-68567007E362}" id="{1A7181A5-ABEB-4EDB-AE51-523F3BDE0D84}">
    <text>@Sarah: sind weitere Parameter erforderlich? Oder sind gewisse Parameter nicht notwendig?</text>
  </threadedComment>
  <threadedComment ref="E22" dT="2023-05-04T08:09:54.44" personId="{970A2EE9-68F8-44B4-A8DE-68567007E362}" id="{E50F0B66-3959-4C10-99FD-FB43EDA922C3}">
    <text>Gemäss Modul G werden diese aufgenommen aber fliessen nicht in Bewertung ein</text>
  </threadedComment>
  <threadedComment ref="F22" dT="2023-05-04T08:08:50.49" personId="{970A2EE9-68F8-44B4-A8DE-68567007E362}" id="{A39F0E2E-0C09-4B1A-A01A-1284D3C07BB8}">
    <text>Gemäss Modul G aufgenommen als Info aber fliessen nicht in Bewertung ein</text>
  </threadedComment>
  <threadedComment ref="G22" dT="2023-05-04T08:15:36.91" personId="{970A2EE9-68F8-44B4-A8DE-68567007E362}" id="{9FB4B659-5913-4523-9D05-8940FEEED1CB}">
    <text>In Modul G bei Bedarf angegeben
Nicht für Bewertung, nur als Interpretationshilfe</text>
  </threadedComment>
  <threadedComment ref="H22" dT="2023-05-04T08:18:55.05" personId="{970A2EE9-68F8-44B4-A8DE-68567007E362}" id="{C2FE33AF-491A-470F-AAF5-B0D0EF232FDA}">
    <text>Gemäss Modul G können Proben genommen werden, nicht für Bewertung nur als Interpretationshilfe</text>
  </threadedComment>
  <threadedComment ref="I22" dT="2023-05-04T08:58:21.38" personId="{970A2EE9-68F8-44B4-A8DE-68567007E362}" id="{33298824-FB60-4277-8C3D-327640DC1A4D}">
    <text>Gemäss Modul G auch festgehalten, z.B. Kolk weist auf hohe Spitzen hin, wichtig für bauliche Beurteilung
Erfolgt auch mit kein/klein, mittel, gross</text>
  </threadedComment>
  <threadedComment ref="J22" dT="2023-05-08T11:49:35.18" personId="{970A2EE9-68F8-44B4-A8DE-68567007E362}" id="{B04DF3B2-450F-46F2-8736-D1DC7B2C61AC}">
    <text>@Sarah: zusätzliche leeres Feld für weitere Erkenntnisse/Parameter?</text>
  </threadedComment>
  <threadedComment ref="B26" dT="2023-05-04T09:39:52.97" personId="{970A2EE9-68F8-44B4-A8DE-68567007E362}" id="{D5E59058-3E9F-445E-A660-834195034D9A}">
    <text>VSA Tabelle G6</text>
  </threadedComment>
  <threadedComment ref="D27" dT="2023-05-04T09:59:21.93" personId="{970A2EE9-68F8-44B4-A8DE-68567007E362}" id="{2994CAFF-652E-4A9A-A80B-5FD391BB0B44}">
    <text>Keine, klein, mittel, gross, unklar (gemäss Tab G11)</text>
  </threadedComment>
  <threadedComment ref="D32" dT="2023-05-04T10:13:59.18" personId="{970A2EE9-68F8-44B4-A8DE-68567007E362}" id="{0E24BB3E-8691-4E8F-968F-4ADC8E0A0BB8}">
    <text>Grün wenn &lt;2, rot wenn &gt; 2%? Oder verleitet das dazu nicht mehr selber zu überlegen?</text>
  </threadedComment>
  <threadedComment ref="I32" dT="2023-05-08T11:52:36.28" personId="{970A2EE9-68F8-44B4-A8DE-68567007E362}" id="{D370508A-387F-4E78-9A7A-6EAF0E5D908C}">
    <text>Für RÜ Vorgaben in Modul B, für RÜB keine Vorgaben aber kann trotzdem beurteilt werden, offenes Feld aber in Beispiel entsprechend ausfüllen</text>
  </threadedComment>
  <threadedComment ref="D34" dT="2023-05-04T10:14:46.16" personId="{970A2EE9-68F8-44B4-A8DE-68567007E362}" id="{44D96F3B-B157-41CF-BED1-5623371E82D9}">
    <text>Grün, gelb, rot? Wo sind die Grenzen? --&gt; an Sitzung mit VSA diskutieren</text>
  </threadedComment>
  <threadedComment ref="B36" dT="2023-05-08T13:26:11.57" personId="{970A2EE9-68F8-44B4-A8DE-68567007E362}" id="{DA5242F0-F9F7-4612-B66B-99F8DFB5E78F}">
    <text>Etwas grösser damit es optisch etwas mehr auffällt?</text>
  </threadedComment>
  <threadedComment ref="D38" dT="2023-05-08T13:34:04.46" personId="{970A2EE9-68F8-44B4-A8DE-68567007E362}" id="{B0F73491-AF88-4CC5-BBCB-FECB028CC3A6}">
    <text>@Sarah: Platz ausreichend?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47"/>
  <sheetViews>
    <sheetView view="pageLayout" zoomScale="90" zoomScaleNormal="145" zoomScalePageLayoutView="90" workbookViewId="0">
      <selection activeCell="F18" sqref="D18:F22"/>
    </sheetView>
  </sheetViews>
  <sheetFormatPr baseColWidth="10" defaultColWidth="11" defaultRowHeight="11.25" x14ac:dyDescent="0.2"/>
  <cols>
    <col min="1" max="1" width="3.625" style="7" customWidth="1"/>
    <col min="2" max="2" width="10.75" style="7" customWidth="1"/>
    <col min="3" max="3" width="14.125" style="7" customWidth="1"/>
    <col min="4" max="5" width="14.5" style="7" customWidth="1"/>
    <col min="6" max="6" width="18.125" style="7" customWidth="1"/>
    <col min="7" max="7" width="15.75" style="7" customWidth="1"/>
    <col min="8" max="8" width="13.625" style="7" bestFit="1" customWidth="1"/>
    <col min="9" max="9" width="12.25" style="7" customWidth="1"/>
    <col min="10" max="10" width="26.125" style="7" customWidth="1"/>
    <col min="11" max="16384" width="11" style="7"/>
  </cols>
  <sheetData>
    <row r="1" spans="1:10" ht="13.5" customHeight="1" x14ac:dyDescent="0.2">
      <c r="A1" s="173" t="s">
        <v>155</v>
      </c>
      <c r="B1" s="173"/>
      <c r="C1" s="173"/>
      <c r="D1" s="173"/>
      <c r="E1" s="156"/>
      <c r="F1" s="111"/>
      <c r="G1" s="111"/>
      <c r="H1" s="111"/>
      <c r="I1" s="111"/>
    </row>
    <row r="2" spans="1:10" ht="13.5" customHeight="1" x14ac:dyDescent="0.2">
      <c r="A2" s="167" t="s">
        <v>149</v>
      </c>
      <c r="B2" s="168"/>
      <c r="C2" s="157" t="s">
        <v>221</v>
      </c>
      <c r="D2" s="10" t="s">
        <v>154</v>
      </c>
      <c r="E2" s="169" t="s">
        <v>222</v>
      </c>
      <c r="F2" s="169"/>
      <c r="G2" s="169"/>
      <c r="H2" s="111"/>
      <c r="I2" s="111"/>
    </row>
    <row r="3" spans="1:10" ht="6" customHeight="1" x14ac:dyDescent="0.2">
      <c r="A3" s="111"/>
      <c r="B3" s="111"/>
      <c r="C3" s="111"/>
      <c r="D3" s="111"/>
      <c r="E3" s="111"/>
      <c r="F3" s="111"/>
      <c r="G3" s="111"/>
      <c r="H3" s="111"/>
      <c r="I3" s="111"/>
    </row>
    <row r="4" spans="1:10" ht="13.5" customHeight="1" x14ac:dyDescent="0.2">
      <c r="A4" s="174" t="s">
        <v>150</v>
      </c>
      <c r="B4" s="174"/>
      <c r="C4" s="174"/>
      <c r="D4" s="174"/>
      <c r="E4" s="111"/>
      <c r="F4" s="111"/>
      <c r="G4" s="111"/>
      <c r="H4" s="111"/>
      <c r="I4" s="111"/>
    </row>
    <row r="5" spans="1:10" x14ac:dyDescent="0.2">
      <c r="A5" s="189" t="s">
        <v>151</v>
      </c>
      <c r="B5" s="190"/>
      <c r="C5" s="175" t="s">
        <v>223</v>
      </c>
      <c r="D5" s="176"/>
      <c r="E5" s="170" t="s">
        <v>153</v>
      </c>
      <c r="F5" s="187" t="s">
        <v>224</v>
      </c>
      <c r="G5" s="182"/>
      <c r="H5" s="111"/>
      <c r="I5" s="111"/>
    </row>
    <row r="6" spans="1:10" x14ac:dyDescent="0.2">
      <c r="A6" s="191"/>
      <c r="B6" s="192"/>
      <c r="C6" s="177"/>
      <c r="D6" s="178"/>
      <c r="E6" s="171"/>
      <c r="F6" s="183"/>
      <c r="G6" s="184"/>
      <c r="H6" s="111"/>
      <c r="I6" s="111"/>
    </row>
    <row r="7" spans="1:10" x14ac:dyDescent="0.2">
      <c r="A7" s="193"/>
      <c r="B7" s="194"/>
      <c r="C7" s="179"/>
      <c r="D7" s="180"/>
      <c r="E7" s="172"/>
      <c r="F7" s="185"/>
      <c r="G7" s="186"/>
      <c r="H7" s="111"/>
      <c r="I7" s="111"/>
    </row>
    <row r="8" spans="1:10" ht="6" customHeight="1" x14ac:dyDescent="0.2">
      <c r="A8" s="111"/>
      <c r="B8" s="111"/>
      <c r="C8" s="132"/>
      <c r="D8" s="132"/>
      <c r="E8" s="111"/>
      <c r="F8" s="132"/>
      <c r="G8" s="132"/>
      <c r="H8" s="111"/>
      <c r="I8" s="111"/>
    </row>
    <row r="9" spans="1:10" ht="13.5" customHeight="1" x14ac:dyDescent="0.2">
      <c r="A9" s="174" t="s">
        <v>152</v>
      </c>
      <c r="B9" s="174"/>
      <c r="C9" s="174"/>
      <c r="D9" s="174"/>
      <c r="E9" s="111"/>
      <c r="F9" s="111"/>
      <c r="G9" s="111"/>
      <c r="H9" s="111"/>
      <c r="I9" s="111"/>
    </row>
    <row r="10" spans="1:10" x14ac:dyDescent="0.2">
      <c r="A10" s="195" t="s">
        <v>151</v>
      </c>
      <c r="B10" s="190"/>
      <c r="C10" s="175" t="s">
        <v>225</v>
      </c>
      <c r="D10" s="182"/>
      <c r="E10" s="170" t="s">
        <v>153</v>
      </c>
      <c r="F10" s="187" t="s">
        <v>226</v>
      </c>
      <c r="G10" s="182"/>
      <c r="H10" s="111"/>
      <c r="I10" s="111"/>
    </row>
    <row r="11" spans="1:10" x14ac:dyDescent="0.2">
      <c r="A11" s="191"/>
      <c r="B11" s="192"/>
      <c r="C11" s="183"/>
      <c r="D11" s="184"/>
      <c r="E11" s="171"/>
      <c r="F11" s="183"/>
      <c r="G11" s="184"/>
      <c r="H11" s="111"/>
      <c r="I11" s="111"/>
    </row>
    <row r="12" spans="1:10" x14ac:dyDescent="0.2">
      <c r="A12" s="193"/>
      <c r="B12" s="194"/>
      <c r="C12" s="185"/>
      <c r="D12" s="186"/>
      <c r="E12" s="172"/>
      <c r="F12" s="185"/>
      <c r="G12" s="186"/>
      <c r="H12" s="111"/>
      <c r="I12" s="111"/>
    </row>
    <row r="13" spans="1:10" ht="12" customHeight="1" x14ac:dyDescent="0.2">
      <c r="A13" s="111"/>
      <c r="B13" s="111"/>
      <c r="C13" s="111"/>
      <c r="D13" s="111"/>
      <c r="E13" s="111"/>
      <c r="F13" s="111"/>
      <c r="G13" s="111"/>
      <c r="H13" s="111"/>
      <c r="I13" s="111"/>
    </row>
    <row r="14" spans="1:10" x14ac:dyDescent="0.2">
      <c r="A14" s="174" t="s">
        <v>0</v>
      </c>
      <c r="B14" s="174"/>
      <c r="C14" s="174"/>
      <c r="D14" s="174"/>
      <c r="E14" s="111"/>
      <c r="F14" s="111"/>
      <c r="G14" s="111"/>
      <c r="H14" s="111"/>
      <c r="I14" s="111"/>
    </row>
    <row r="15" spans="1:10" x14ac:dyDescent="0.2">
      <c r="A15" s="188" t="s">
        <v>207</v>
      </c>
      <c r="B15" s="188"/>
      <c r="C15" s="188"/>
      <c r="D15" s="188"/>
      <c r="E15" s="188"/>
      <c r="F15" s="181" t="s">
        <v>205</v>
      </c>
      <c r="G15" s="181"/>
      <c r="H15" s="181"/>
      <c r="I15" s="181"/>
      <c r="J15" s="73"/>
    </row>
    <row r="16" spans="1:10" ht="22.5" x14ac:dyDescent="0.2">
      <c r="A16" s="10"/>
      <c r="B16" s="158" t="s">
        <v>171</v>
      </c>
      <c r="C16" s="158" t="s">
        <v>98</v>
      </c>
      <c r="D16" s="10" t="s">
        <v>128</v>
      </c>
      <c r="E16" s="10" t="s">
        <v>129</v>
      </c>
      <c r="F16" s="158" t="s">
        <v>179</v>
      </c>
      <c r="G16" s="158" t="s">
        <v>206</v>
      </c>
      <c r="H16" s="10" t="s">
        <v>110</v>
      </c>
      <c r="I16" s="10" t="s">
        <v>4</v>
      </c>
      <c r="J16" s="66"/>
    </row>
    <row r="17" spans="1:10" x14ac:dyDescent="0.2">
      <c r="A17" s="45">
        <v>1</v>
      </c>
      <c r="B17" s="49" t="s">
        <v>227</v>
      </c>
      <c r="C17" s="49" t="s">
        <v>228</v>
      </c>
      <c r="D17" s="108">
        <v>2701065.95</v>
      </c>
      <c r="E17" s="108">
        <v>1228259.06</v>
      </c>
      <c r="F17" s="49" t="s">
        <v>229</v>
      </c>
      <c r="G17" s="49" t="s">
        <v>230</v>
      </c>
      <c r="H17" s="49" t="s">
        <v>231</v>
      </c>
      <c r="I17" s="49" t="s">
        <v>232</v>
      </c>
      <c r="J17" s="38"/>
    </row>
    <row r="18" spans="1:10" x14ac:dyDescent="0.2">
      <c r="A18" s="45">
        <f>A17+1</f>
        <v>2</v>
      </c>
      <c r="B18" s="49" t="s">
        <v>233</v>
      </c>
      <c r="C18" s="49" t="s">
        <v>234</v>
      </c>
      <c r="D18" s="108">
        <v>2698518.34</v>
      </c>
      <c r="E18" s="108">
        <v>1228048.1299999999</v>
      </c>
      <c r="F18" s="49" t="s">
        <v>235</v>
      </c>
      <c r="G18" s="49" t="s">
        <v>236</v>
      </c>
      <c r="H18" s="49" t="s">
        <v>231</v>
      </c>
      <c r="I18" s="49" t="s">
        <v>232</v>
      </c>
    </row>
    <row r="19" spans="1:10" x14ac:dyDescent="0.2">
      <c r="A19" s="45">
        <f t="shared" ref="A19:A46" si="0">A18+1</f>
        <v>3</v>
      </c>
      <c r="B19" s="49" t="s">
        <v>237</v>
      </c>
      <c r="C19" s="49" t="s">
        <v>238</v>
      </c>
      <c r="D19" s="108">
        <v>2701089.15</v>
      </c>
      <c r="E19" s="108">
        <v>1228919.3999999999</v>
      </c>
      <c r="F19" s="49"/>
      <c r="G19" s="49"/>
      <c r="H19" s="49" t="s">
        <v>239</v>
      </c>
      <c r="I19" s="49" t="s">
        <v>232</v>
      </c>
    </row>
    <row r="20" spans="1:10" x14ac:dyDescent="0.2">
      <c r="A20" s="45">
        <f t="shared" si="0"/>
        <v>4</v>
      </c>
      <c r="B20" s="107" t="s">
        <v>240</v>
      </c>
      <c r="C20" s="107" t="s">
        <v>241</v>
      </c>
      <c r="D20" s="109">
        <v>2700075.04</v>
      </c>
      <c r="E20" s="109">
        <v>1229313.83</v>
      </c>
      <c r="F20" s="107" t="s">
        <v>242</v>
      </c>
      <c r="G20" s="107" t="s">
        <v>243</v>
      </c>
      <c r="H20" s="107" t="s">
        <v>231</v>
      </c>
      <c r="I20" s="107" t="s">
        <v>232</v>
      </c>
    </row>
    <row r="21" spans="1:10" x14ac:dyDescent="0.2">
      <c r="A21" s="45">
        <f t="shared" si="0"/>
        <v>5</v>
      </c>
      <c r="B21" s="107" t="s">
        <v>244</v>
      </c>
      <c r="C21" s="107" t="s">
        <v>241</v>
      </c>
      <c r="D21" s="109">
        <v>2700283.89</v>
      </c>
      <c r="E21" s="109">
        <v>1229219.8899999999</v>
      </c>
      <c r="F21" s="107"/>
      <c r="G21" s="107"/>
      <c r="H21" s="107" t="s">
        <v>239</v>
      </c>
      <c r="I21" s="107" t="s">
        <v>232</v>
      </c>
    </row>
    <row r="22" spans="1:10" x14ac:dyDescent="0.2">
      <c r="A22" s="45">
        <f t="shared" si="0"/>
        <v>6</v>
      </c>
      <c r="B22" s="49"/>
      <c r="C22" s="49"/>
      <c r="D22" s="106"/>
      <c r="E22" s="106"/>
      <c r="F22" s="49"/>
      <c r="G22" s="49"/>
      <c r="H22" s="49"/>
      <c r="I22" s="49"/>
    </row>
    <row r="23" spans="1:10" x14ac:dyDescent="0.2">
      <c r="A23" s="45">
        <f t="shared" si="0"/>
        <v>7</v>
      </c>
      <c r="B23" s="49"/>
      <c r="C23" s="49"/>
      <c r="D23" s="106"/>
      <c r="E23" s="106"/>
      <c r="F23" s="49"/>
      <c r="G23" s="49"/>
      <c r="H23" s="49"/>
      <c r="I23" s="49"/>
    </row>
    <row r="24" spans="1:10" x14ac:dyDescent="0.2">
      <c r="A24" s="45">
        <f t="shared" si="0"/>
        <v>8</v>
      </c>
      <c r="B24" s="49"/>
      <c r="C24" s="49"/>
      <c r="D24" s="106"/>
      <c r="E24" s="106"/>
      <c r="F24" s="49"/>
      <c r="G24" s="49"/>
      <c r="H24" s="49"/>
      <c r="I24" s="49"/>
    </row>
    <row r="25" spans="1:10" x14ac:dyDescent="0.2">
      <c r="A25" s="45">
        <f t="shared" si="0"/>
        <v>9</v>
      </c>
      <c r="B25" s="49"/>
      <c r="C25" s="49"/>
      <c r="D25" s="106"/>
      <c r="E25" s="106"/>
      <c r="F25" s="49"/>
      <c r="G25" s="49"/>
      <c r="H25" s="49"/>
      <c r="I25" s="49"/>
    </row>
    <row r="26" spans="1:10" x14ac:dyDescent="0.2">
      <c r="A26" s="45">
        <f t="shared" si="0"/>
        <v>10</v>
      </c>
      <c r="B26" s="49"/>
      <c r="C26" s="49"/>
      <c r="D26" s="106"/>
      <c r="E26" s="106"/>
      <c r="F26" s="49"/>
      <c r="G26" s="49"/>
      <c r="H26" s="49"/>
      <c r="I26" s="49"/>
    </row>
    <row r="27" spans="1:10" x14ac:dyDescent="0.2">
      <c r="A27" s="45">
        <f t="shared" si="0"/>
        <v>11</v>
      </c>
      <c r="B27" s="49"/>
      <c r="C27" s="49"/>
      <c r="D27" s="49"/>
      <c r="E27" s="49"/>
      <c r="F27" s="49"/>
      <c r="G27" s="49"/>
      <c r="H27" s="49"/>
      <c r="I27" s="49"/>
    </row>
    <row r="28" spans="1:10" x14ac:dyDescent="0.2">
      <c r="A28" s="45">
        <f t="shared" si="0"/>
        <v>12</v>
      </c>
      <c r="B28" s="49"/>
      <c r="C28" s="49"/>
      <c r="D28" s="49"/>
      <c r="E28" s="49"/>
      <c r="F28" s="49"/>
      <c r="G28" s="49"/>
      <c r="H28" s="49"/>
      <c r="I28" s="49"/>
    </row>
    <row r="29" spans="1:10" x14ac:dyDescent="0.2">
      <c r="A29" s="45">
        <f t="shared" si="0"/>
        <v>13</v>
      </c>
      <c r="B29" s="49"/>
      <c r="C29" s="49"/>
      <c r="D29" s="49"/>
      <c r="E29" s="49"/>
      <c r="F29" s="49"/>
      <c r="G29" s="49"/>
      <c r="H29" s="49"/>
      <c r="I29" s="49"/>
    </row>
    <row r="30" spans="1:10" x14ac:dyDescent="0.2">
      <c r="A30" s="45">
        <f t="shared" si="0"/>
        <v>14</v>
      </c>
      <c r="B30" s="49"/>
      <c r="C30" s="49"/>
      <c r="D30" s="49"/>
      <c r="E30" s="49"/>
      <c r="F30" s="49"/>
      <c r="G30" s="49"/>
      <c r="H30" s="49"/>
      <c r="I30" s="49"/>
    </row>
    <row r="31" spans="1:10" x14ac:dyDescent="0.2">
      <c r="A31" s="45">
        <f t="shared" si="0"/>
        <v>15</v>
      </c>
      <c r="B31" s="49"/>
      <c r="C31" s="49"/>
      <c r="D31" s="49"/>
      <c r="E31" s="49"/>
      <c r="F31" s="49"/>
      <c r="G31" s="49"/>
      <c r="H31" s="49"/>
      <c r="I31" s="49"/>
    </row>
    <row r="32" spans="1:10" x14ac:dyDescent="0.2">
      <c r="A32" s="45">
        <f t="shared" si="0"/>
        <v>16</v>
      </c>
      <c r="B32" s="49"/>
      <c r="C32" s="49"/>
      <c r="D32" s="49"/>
      <c r="E32" s="49"/>
      <c r="F32" s="49"/>
      <c r="G32" s="49"/>
      <c r="H32" s="49"/>
      <c r="I32" s="49"/>
    </row>
    <row r="33" spans="1:9" x14ac:dyDescent="0.2">
      <c r="A33" s="45">
        <f t="shared" si="0"/>
        <v>17</v>
      </c>
      <c r="B33" s="49"/>
      <c r="C33" s="49"/>
      <c r="D33" s="49"/>
      <c r="E33" s="49"/>
      <c r="F33" s="49"/>
      <c r="G33" s="49"/>
      <c r="H33" s="49"/>
      <c r="I33" s="49"/>
    </row>
    <row r="34" spans="1:9" x14ac:dyDescent="0.2">
      <c r="A34" s="45">
        <f t="shared" si="0"/>
        <v>18</v>
      </c>
      <c r="B34" s="49"/>
      <c r="C34" s="49"/>
      <c r="D34" s="49"/>
      <c r="E34" s="49"/>
      <c r="F34" s="49"/>
      <c r="G34" s="49"/>
      <c r="H34" s="49"/>
      <c r="I34" s="49"/>
    </row>
    <row r="35" spans="1:9" x14ac:dyDescent="0.2">
      <c r="A35" s="45">
        <f t="shared" si="0"/>
        <v>19</v>
      </c>
      <c r="B35" s="49"/>
      <c r="C35" s="49"/>
      <c r="D35" s="49"/>
      <c r="E35" s="49"/>
      <c r="F35" s="49"/>
      <c r="G35" s="49"/>
      <c r="H35" s="49"/>
      <c r="I35" s="49"/>
    </row>
    <row r="36" spans="1:9" x14ac:dyDescent="0.2">
      <c r="A36" s="45">
        <f t="shared" si="0"/>
        <v>20</v>
      </c>
      <c r="B36" s="49"/>
      <c r="C36" s="49"/>
      <c r="D36" s="49"/>
      <c r="E36" s="49"/>
      <c r="F36" s="49"/>
      <c r="G36" s="49"/>
      <c r="H36" s="49"/>
      <c r="I36" s="49"/>
    </row>
    <row r="37" spans="1:9" x14ac:dyDescent="0.2">
      <c r="A37" s="45">
        <f t="shared" si="0"/>
        <v>21</v>
      </c>
      <c r="B37" s="49"/>
      <c r="C37" s="49"/>
      <c r="D37" s="49"/>
      <c r="E37" s="49"/>
      <c r="F37" s="49"/>
      <c r="G37" s="49"/>
      <c r="H37" s="49"/>
      <c r="I37" s="49"/>
    </row>
    <row r="38" spans="1:9" x14ac:dyDescent="0.2">
      <c r="A38" s="45">
        <f t="shared" si="0"/>
        <v>22</v>
      </c>
      <c r="B38" s="49"/>
      <c r="C38" s="49"/>
      <c r="D38" s="49"/>
      <c r="E38" s="49"/>
      <c r="F38" s="49"/>
      <c r="G38" s="49"/>
      <c r="H38" s="49"/>
      <c r="I38" s="49"/>
    </row>
    <row r="39" spans="1:9" x14ac:dyDescent="0.2">
      <c r="A39" s="45">
        <f t="shared" si="0"/>
        <v>23</v>
      </c>
      <c r="B39" s="49"/>
      <c r="C39" s="49"/>
      <c r="D39" s="49"/>
      <c r="E39" s="49"/>
      <c r="F39" s="49"/>
      <c r="G39" s="49"/>
      <c r="H39" s="49"/>
      <c r="I39" s="49"/>
    </row>
    <row r="40" spans="1:9" x14ac:dyDescent="0.2">
      <c r="A40" s="45">
        <f t="shared" si="0"/>
        <v>24</v>
      </c>
      <c r="B40" s="49"/>
      <c r="C40" s="49"/>
      <c r="D40" s="49"/>
      <c r="E40" s="49"/>
      <c r="F40" s="49"/>
      <c r="G40" s="49"/>
      <c r="H40" s="49"/>
      <c r="I40" s="49"/>
    </row>
    <row r="41" spans="1:9" x14ac:dyDescent="0.2">
      <c r="A41" s="45">
        <f t="shared" si="0"/>
        <v>25</v>
      </c>
      <c r="B41" s="49"/>
      <c r="C41" s="49"/>
      <c r="D41" s="49"/>
      <c r="E41" s="49"/>
      <c r="F41" s="49"/>
      <c r="G41" s="49"/>
      <c r="H41" s="49"/>
      <c r="I41" s="49"/>
    </row>
    <row r="42" spans="1:9" x14ac:dyDescent="0.2">
      <c r="A42" s="45">
        <f t="shared" si="0"/>
        <v>26</v>
      </c>
      <c r="B42" s="49"/>
      <c r="C42" s="49"/>
      <c r="D42" s="49"/>
      <c r="E42" s="49"/>
      <c r="F42" s="49"/>
      <c r="G42" s="49"/>
      <c r="H42" s="49"/>
      <c r="I42" s="49"/>
    </row>
    <row r="43" spans="1:9" x14ac:dyDescent="0.2">
      <c r="A43" s="45">
        <f t="shared" si="0"/>
        <v>27</v>
      </c>
      <c r="B43" s="49"/>
      <c r="C43" s="49"/>
      <c r="D43" s="49"/>
      <c r="E43" s="49"/>
      <c r="F43" s="49"/>
      <c r="G43" s="49"/>
      <c r="H43" s="49"/>
      <c r="I43" s="49"/>
    </row>
    <row r="44" spans="1:9" x14ac:dyDescent="0.2">
      <c r="A44" s="45">
        <f t="shared" si="0"/>
        <v>28</v>
      </c>
      <c r="B44" s="49"/>
      <c r="C44" s="49"/>
      <c r="D44" s="49"/>
      <c r="E44" s="49"/>
      <c r="F44" s="49"/>
      <c r="G44" s="49"/>
      <c r="H44" s="49"/>
      <c r="I44" s="49"/>
    </row>
    <row r="45" spans="1:9" x14ac:dyDescent="0.2">
      <c r="A45" s="45">
        <f t="shared" si="0"/>
        <v>29</v>
      </c>
      <c r="B45" s="49"/>
      <c r="C45" s="49"/>
      <c r="D45" s="49"/>
      <c r="E45" s="49"/>
      <c r="F45" s="49"/>
      <c r="G45" s="49"/>
      <c r="H45" s="49"/>
      <c r="I45" s="49"/>
    </row>
    <row r="46" spans="1:9" x14ac:dyDescent="0.2">
      <c r="A46" s="45">
        <f t="shared" si="0"/>
        <v>30</v>
      </c>
      <c r="B46" s="49"/>
      <c r="C46" s="49"/>
      <c r="D46" s="49"/>
      <c r="E46" s="49"/>
      <c r="F46" s="49"/>
      <c r="G46" s="49"/>
      <c r="H46" s="49"/>
      <c r="I46" s="49"/>
    </row>
    <row r="47" spans="1:9" x14ac:dyDescent="0.2">
      <c r="A47" s="57"/>
      <c r="B47" s="57"/>
      <c r="C47" s="57"/>
      <c r="D47" s="57"/>
      <c r="E47" s="57"/>
      <c r="F47" s="57"/>
      <c r="G47" s="57"/>
      <c r="H47" s="57"/>
      <c r="I47" s="57"/>
    </row>
  </sheetData>
  <mergeCells count="16">
    <mergeCell ref="F15:I15"/>
    <mergeCell ref="C10:D12"/>
    <mergeCell ref="F10:G12"/>
    <mergeCell ref="A15:E15"/>
    <mergeCell ref="F5:G7"/>
    <mergeCell ref="E10:E12"/>
    <mergeCell ref="A9:D9"/>
    <mergeCell ref="A14:D14"/>
    <mergeCell ref="A5:B7"/>
    <mergeCell ref="A10:B12"/>
    <mergeCell ref="A2:B2"/>
    <mergeCell ref="E2:G2"/>
    <mergeCell ref="E5:E7"/>
    <mergeCell ref="A1:D1"/>
    <mergeCell ref="A4:D4"/>
    <mergeCell ref="C5:D7"/>
  </mergeCells>
  <pageMargins left="0.70866141732283472" right="0.70866141732283472" top="0.78740157480314965" bottom="0.78740157480314965" header="0.31496062992125984" footer="0.31496062992125984"/>
  <pageSetup paperSize="9" scale="85" orientation="landscape" r:id="rId1"/>
  <headerFooter>
    <oddHeader>&amp;L&amp;"-,Fett"Metadaten Einleitstellen in Gewässer&amp;R&amp;8&amp;D</oddHeader>
    <oddFooter>&amp;L&amp;8Projektnummer | Projektname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M39"/>
  <sheetViews>
    <sheetView zoomScale="145" zoomScaleNormal="145" workbookViewId="0">
      <selection activeCell="B1" sqref="B1:B2"/>
    </sheetView>
  </sheetViews>
  <sheetFormatPr baseColWidth="10" defaultColWidth="11" defaultRowHeight="11.25" x14ac:dyDescent="0.2"/>
  <cols>
    <col min="1" max="1" width="10.75" style="7" customWidth="1"/>
    <col min="2" max="2" width="11.5" style="7" customWidth="1"/>
    <col min="3" max="3" width="17" style="7" customWidth="1"/>
    <col min="4" max="4" width="9.625" style="7" customWidth="1"/>
    <col min="5" max="5" width="11.125" style="7" customWidth="1"/>
    <col min="6" max="6" width="10.875" style="7" customWidth="1"/>
    <col min="7" max="7" width="11" style="7"/>
    <col min="8" max="8" width="7.125" style="7" customWidth="1"/>
    <col min="9" max="9" width="11.375" style="7" customWidth="1"/>
    <col min="10" max="10" width="10.125" style="7" customWidth="1"/>
    <col min="11" max="11" width="9.75" style="7" customWidth="1"/>
    <col min="12" max="13" width="0" style="7" hidden="1" customWidth="1"/>
    <col min="14" max="16384" width="11" style="7"/>
  </cols>
  <sheetData>
    <row r="1" spans="1:11" ht="12.75" customHeight="1" x14ac:dyDescent="0.2">
      <c r="A1" s="214" t="s">
        <v>3</v>
      </c>
      <c r="B1" s="205" t="s">
        <v>84</v>
      </c>
      <c r="C1" s="214" t="s">
        <v>4</v>
      </c>
      <c r="D1" s="203"/>
      <c r="E1" s="219" t="s">
        <v>5</v>
      </c>
      <c r="F1" s="220"/>
      <c r="G1" s="215"/>
      <c r="H1" s="216"/>
      <c r="I1" s="211" t="s">
        <v>6</v>
      </c>
      <c r="J1" s="212"/>
      <c r="K1" s="212"/>
    </row>
    <row r="2" spans="1:11" ht="6" hidden="1" customHeight="1" x14ac:dyDescent="0.2">
      <c r="A2" s="214"/>
      <c r="B2" s="205"/>
      <c r="C2" s="214"/>
      <c r="D2" s="203"/>
      <c r="E2" s="221"/>
      <c r="F2" s="222"/>
      <c r="G2" s="217"/>
      <c r="H2" s="218"/>
      <c r="I2" s="8"/>
      <c r="J2" s="8"/>
      <c r="K2" s="8"/>
    </row>
    <row r="3" spans="1:11" ht="0.75" customHeight="1" x14ac:dyDescent="0.2">
      <c r="A3" s="214" t="s">
        <v>1</v>
      </c>
      <c r="B3" s="207" t="e">
        <f>IF($B$1="","",VLOOKUP($B$1,Metadaten!$B$15:F$26,2,0))</f>
        <v>#N/A</v>
      </c>
      <c r="C3" s="223" t="s">
        <v>8</v>
      </c>
      <c r="D3" s="203"/>
      <c r="E3" s="219" t="s">
        <v>9</v>
      </c>
      <c r="F3" s="220"/>
      <c r="G3" s="198"/>
      <c r="H3" s="198"/>
      <c r="I3" s="9"/>
      <c r="J3" s="8"/>
      <c r="K3" s="8"/>
    </row>
    <row r="4" spans="1:11" ht="15.75" customHeight="1" x14ac:dyDescent="0.2">
      <c r="A4" s="214"/>
      <c r="B4" s="207"/>
      <c r="C4" s="223"/>
      <c r="D4" s="203"/>
      <c r="E4" s="221"/>
      <c r="F4" s="222"/>
      <c r="G4" s="198"/>
      <c r="H4" s="198"/>
      <c r="I4" s="229" t="s">
        <v>7</v>
      </c>
      <c r="J4" s="230"/>
      <c r="K4" s="230"/>
    </row>
    <row r="5" spans="1:11" ht="3.75" customHeight="1" x14ac:dyDescent="0.2"/>
    <row r="6" spans="1:11" x14ac:dyDescent="0.2">
      <c r="A6" s="213" t="s">
        <v>10</v>
      </c>
      <c r="B6" s="213"/>
      <c r="C6" s="213"/>
    </row>
    <row r="7" spans="1:11" x14ac:dyDescent="0.2">
      <c r="A7" s="214" t="s">
        <v>11</v>
      </c>
      <c r="B7" s="214"/>
      <c r="C7" s="207" t="e">
        <f>IF($B$1="","",VLOOKUP($B$1,Metadaten!$B$15:G$26,3,0))</f>
        <v>#N/A</v>
      </c>
      <c r="D7" s="10" t="s">
        <v>12</v>
      </c>
      <c r="E7" s="207" t="s">
        <v>62</v>
      </c>
      <c r="F7" s="207"/>
    </row>
    <row r="8" spans="1:11" ht="3.75" customHeight="1" x14ac:dyDescent="0.2">
      <c r="C8" s="207"/>
    </row>
    <row r="9" spans="1:11" ht="15" customHeight="1" x14ac:dyDescent="0.2">
      <c r="A9" s="213" t="s">
        <v>20</v>
      </c>
      <c r="B9" s="213"/>
      <c r="C9" s="10" t="s">
        <v>13</v>
      </c>
      <c r="D9" s="4">
        <v>0</v>
      </c>
      <c r="E9" s="167" t="s">
        <v>15</v>
      </c>
      <c r="F9" s="168"/>
      <c r="G9" s="2">
        <v>0</v>
      </c>
      <c r="H9" s="214" t="s">
        <v>16</v>
      </c>
      <c r="I9" s="214"/>
      <c r="J9" s="214"/>
      <c r="K9" s="1">
        <v>0</v>
      </c>
    </row>
    <row r="10" spans="1:11" ht="3.75" customHeight="1" x14ac:dyDescent="0.2"/>
    <row r="11" spans="1:11" ht="15" customHeight="1" x14ac:dyDescent="0.2">
      <c r="A11" s="213" t="s">
        <v>14</v>
      </c>
      <c r="B11" s="213"/>
      <c r="C11" s="10" t="s">
        <v>72</v>
      </c>
      <c r="D11" s="3">
        <v>0</v>
      </c>
      <c r="E11" s="224" t="s">
        <v>83</v>
      </c>
      <c r="F11" s="225"/>
      <c r="G11" s="3">
        <v>0</v>
      </c>
      <c r="H11" s="214" t="s">
        <v>17</v>
      </c>
      <c r="I11" s="214"/>
      <c r="J11" s="214"/>
      <c r="K11" s="5">
        <v>0</v>
      </c>
    </row>
    <row r="12" spans="1:11" ht="3" customHeight="1" x14ac:dyDescent="0.2"/>
    <row r="13" spans="1:11" x14ac:dyDescent="0.2">
      <c r="A13" s="196" t="s">
        <v>51</v>
      </c>
      <c r="B13" s="197"/>
      <c r="C13" s="197"/>
      <c r="D13" s="197"/>
      <c r="E13" s="231" t="s">
        <v>18</v>
      </c>
      <c r="F13" s="232"/>
      <c r="G13" s="209" t="s">
        <v>19</v>
      </c>
      <c r="H13" s="210"/>
      <c r="K13" s="11"/>
    </row>
    <row r="14" spans="1:11" x14ac:dyDescent="0.2">
      <c r="A14" s="12" t="s">
        <v>73</v>
      </c>
      <c r="B14" s="26">
        <v>0</v>
      </c>
      <c r="C14" s="12" t="s">
        <v>74</v>
      </c>
      <c r="D14" s="26">
        <v>0</v>
      </c>
      <c r="E14" s="227" t="s">
        <v>79</v>
      </c>
      <c r="F14" s="228"/>
      <c r="G14" s="27">
        <v>0</v>
      </c>
      <c r="H14" s="226" t="s">
        <v>21</v>
      </c>
      <c r="I14" s="214"/>
      <c r="J14" s="208"/>
      <c r="K14" s="208"/>
    </row>
    <row r="15" spans="1:11" ht="3.75" customHeight="1" x14ac:dyDescent="0.2"/>
    <row r="16" spans="1:11" ht="11.25" customHeight="1" x14ac:dyDescent="0.2">
      <c r="A16" s="206" t="s">
        <v>22</v>
      </c>
      <c r="B16" s="206"/>
      <c r="C16" s="206"/>
      <c r="D16" s="206"/>
      <c r="E16" s="206"/>
      <c r="F16" s="206" t="s">
        <v>22</v>
      </c>
      <c r="G16" s="206"/>
      <c r="H16" s="206"/>
      <c r="I16" s="206"/>
      <c r="J16" s="206"/>
      <c r="K16" s="206"/>
    </row>
    <row r="17" spans="1:11" ht="22.5" x14ac:dyDescent="0.2">
      <c r="A17" s="13" t="s">
        <v>77</v>
      </c>
      <c r="B17" s="24"/>
      <c r="C17" s="13" t="s">
        <v>23</v>
      </c>
      <c r="D17" s="207"/>
      <c r="E17" s="207"/>
      <c r="F17" s="13" t="s">
        <v>77</v>
      </c>
      <c r="G17" s="205"/>
      <c r="H17" s="205"/>
      <c r="I17" s="13" t="s">
        <v>23</v>
      </c>
      <c r="J17" s="207"/>
      <c r="K17" s="207"/>
    </row>
    <row r="18" spans="1:11" ht="22.5" x14ac:dyDescent="0.2">
      <c r="A18" s="13" t="s">
        <v>78</v>
      </c>
      <c r="B18" s="25">
        <v>0</v>
      </c>
      <c r="C18" s="13" t="s">
        <v>24</v>
      </c>
      <c r="D18" s="207"/>
      <c r="E18" s="207"/>
      <c r="F18" s="13" t="s">
        <v>78</v>
      </c>
      <c r="G18" s="204">
        <v>0</v>
      </c>
      <c r="H18" s="204"/>
      <c r="I18" s="13" t="s">
        <v>24</v>
      </c>
      <c r="J18" s="207"/>
      <c r="K18" s="207"/>
    </row>
    <row r="19" spans="1:11" ht="3.75" customHeight="1" x14ac:dyDescent="0.2"/>
    <row r="20" spans="1:11" ht="12" customHeight="1" x14ac:dyDescent="0.2">
      <c r="A20" s="12" t="s">
        <v>25</v>
      </c>
      <c r="B20" s="198"/>
      <c r="C20" s="198"/>
      <c r="D20" s="198"/>
      <c r="E20" s="198"/>
      <c r="F20" s="198"/>
      <c r="G20" s="198"/>
      <c r="H20" s="198"/>
      <c r="I20" s="198"/>
      <c r="J20" s="198"/>
      <c r="K20" s="198"/>
    </row>
    <row r="21" spans="1:11" ht="3" customHeight="1" x14ac:dyDescent="0.2"/>
    <row r="22" spans="1:11" s="18" customFormat="1" x14ac:dyDescent="0.2">
      <c r="A22" s="14"/>
      <c r="B22" s="15" t="s">
        <v>26</v>
      </c>
      <c r="C22" s="234" t="s">
        <v>27</v>
      </c>
      <c r="D22" s="235"/>
      <c r="E22" s="235"/>
      <c r="F22" s="235"/>
      <c r="G22" s="236" t="s">
        <v>28</v>
      </c>
      <c r="H22" s="237"/>
      <c r="I22" s="16" t="s">
        <v>29</v>
      </c>
      <c r="J22" s="16" t="s">
        <v>30</v>
      </c>
      <c r="K22" s="17" t="s">
        <v>55</v>
      </c>
    </row>
    <row r="23" spans="1:11" ht="47.25" customHeight="1" x14ac:dyDescent="0.2">
      <c r="A23" s="19" t="s">
        <v>31</v>
      </c>
      <c r="B23" s="23" t="s">
        <v>52</v>
      </c>
      <c r="C23" s="23" t="s">
        <v>53</v>
      </c>
      <c r="D23" s="23" t="s">
        <v>56</v>
      </c>
      <c r="E23" s="23" t="s">
        <v>57</v>
      </c>
      <c r="F23" s="23" t="s">
        <v>58</v>
      </c>
      <c r="G23" s="23" t="s">
        <v>54</v>
      </c>
      <c r="H23" s="23" t="s">
        <v>59</v>
      </c>
      <c r="I23" s="23" t="s">
        <v>60</v>
      </c>
      <c r="J23" s="23" t="s">
        <v>75</v>
      </c>
      <c r="K23" s="23"/>
    </row>
    <row r="24" spans="1:11" ht="50.25" customHeight="1" x14ac:dyDescent="0.2">
      <c r="A24" s="19" t="s">
        <v>2</v>
      </c>
      <c r="B24" s="28" t="s">
        <v>82</v>
      </c>
      <c r="C24" s="23"/>
      <c r="D24" s="23"/>
      <c r="E24" s="23"/>
      <c r="F24" s="23"/>
      <c r="G24" s="23"/>
      <c r="H24" s="23"/>
      <c r="I24" s="23"/>
      <c r="J24" s="23"/>
      <c r="K24" s="23"/>
    </row>
    <row r="25" spans="1:11" ht="3" customHeight="1" x14ac:dyDescent="0.2"/>
    <row r="26" spans="1:11" ht="24" customHeight="1" x14ac:dyDescent="0.2">
      <c r="A26" s="6" t="s">
        <v>32</v>
      </c>
      <c r="B26" s="7" t="s">
        <v>35</v>
      </c>
    </row>
    <row r="27" spans="1:11" ht="22.5" x14ac:dyDescent="0.2">
      <c r="A27" s="20" t="s">
        <v>33</v>
      </c>
      <c r="B27" s="21"/>
      <c r="C27" s="21"/>
      <c r="D27" s="21"/>
      <c r="E27" s="21"/>
      <c r="F27" s="21"/>
      <c r="G27" s="21"/>
      <c r="H27" s="21"/>
      <c r="I27" s="21"/>
      <c r="J27" s="21"/>
      <c r="K27" s="21"/>
    </row>
    <row r="28" spans="1:11" x14ac:dyDescent="0.2">
      <c r="A28" s="21" t="s">
        <v>34</v>
      </c>
      <c r="B28" s="21"/>
      <c r="C28" s="21" t="s">
        <v>44</v>
      </c>
      <c r="D28" s="21"/>
      <c r="E28" s="21"/>
      <c r="F28" s="21"/>
      <c r="G28" s="21"/>
      <c r="H28" s="21"/>
      <c r="I28" s="21"/>
      <c r="J28" s="21"/>
      <c r="K28" s="21"/>
    </row>
    <row r="29" spans="1:11" ht="3.75" customHeight="1" x14ac:dyDescent="0.2"/>
    <row r="30" spans="1:11" ht="22.5" customHeight="1" x14ac:dyDescent="0.2">
      <c r="B30" s="199" t="s">
        <v>37</v>
      </c>
      <c r="C30" s="200"/>
      <c r="G30" s="199" t="s">
        <v>49</v>
      </c>
      <c r="H30" s="200"/>
    </row>
    <row r="31" spans="1:11" x14ac:dyDescent="0.2">
      <c r="A31" s="22" t="s">
        <v>36</v>
      </c>
      <c r="B31" s="198" t="str">
        <f>IF(COUNTIF(B27:K27,"Gross")&gt;=1,"Gross",IF(COUNTIF(B27:K27,"Gross / Mittel")&gt;=1,"Gross / Mittel",IF(COUNTIF(B27:K27,"Mittel")&gt;=1,"Mittel",IF(COUNTIF(B27:K27,"Klein / Mittel"),"Klein / Mittel",IF(COUNTIF(B27:K27,Kein / Klein),"Kein / Klein",IF(COUNTIF(B27:K27,"Klein"),"Klein","kein"))))))</f>
        <v>kein</v>
      </c>
      <c r="C31" s="198"/>
      <c r="E31" s="201" t="s">
        <v>76</v>
      </c>
      <c r="F31" s="202"/>
      <c r="G31" s="21"/>
      <c r="H31" s="21"/>
    </row>
    <row r="32" spans="1:11" x14ac:dyDescent="0.2">
      <c r="A32" s="233" t="s">
        <v>61</v>
      </c>
      <c r="B32" s="203" t="str">
        <f>IF(COUNTIF(B28:K28,"Ja, kurzfristig")&gt;=1,"Ja, kurzfristig",IF(COUNTIF(B28:K28,"Ja, langfristig")&gt;=1,"Ja, langfristig",IF(COUNTIF(B28:K28,"Status klären")&gt;=1,"Status klären",IF(COUNTIF(B28:K28,"Keine Aussage möglich"),"Keine Aussage möglich",IF(COUNTIF(B28:K28,"Nein"),"Nein","")))))</f>
        <v>Ja, kurzfristig</v>
      </c>
      <c r="C32" s="203"/>
      <c r="E32" s="201" t="s">
        <v>50</v>
      </c>
      <c r="F32" s="202"/>
      <c r="G32" s="21"/>
      <c r="H32" s="21"/>
    </row>
    <row r="33" spans="1:13" x14ac:dyDescent="0.2">
      <c r="A33" s="233"/>
      <c r="B33" s="203"/>
      <c r="C33" s="203"/>
    </row>
    <row r="34" spans="1:13" ht="3.75" customHeight="1" x14ac:dyDescent="0.2">
      <c r="L34" s="7" t="s">
        <v>44</v>
      </c>
      <c r="M34" s="7" t="s">
        <v>41</v>
      </c>
    </row>
    <row r="35" spans="1:13" ht="12" customHeight="1" x14ac:dyDescent="0.2">
      <c r="A35" s="238" t="s">
        <v>64</v>
      </c>
      <c r="B35" s="238"/>
      <c r="C35" s="238"/>
      <c r="D35" s="198"/>
      <c r="E35" s="198"/>
      <c r="F35" s="198"/>
      <c r="G35" s="198"/>
      <c r="H35" s="198"/>
      <c r="I35" s="198"/>
      <c r="J35" s="198"/>
      <c r="K35" s="198"/>
      <c r="L35" s="7" t="s">
        <v>45</v>
      </c>
      <c r="M35" s="7" t="s">
        <v>40</v>
      </c>
    </row>
    <row r="36" spans="1:13" ht="12" customHeight="1" x14ac:dyDescent="0.2">
      <c r="A36" s="238" t="s">
        <v>63</v>
      </c>
      <c r="B36" s="238"/>
      <c r="C36" s="238"/>
      <c r="D36" s="198"/>
      <c r="E36" s="198"/>
      <c r="F36" s="198"/>
      <c r="G36" s="22" t="s">
        <v>25</v>
      </c>
      <c r="H36" s="198"/>
      <c r="I36" s="198"/>
      <c r="J36" s="198"/>
      <c r="K36" s="198"/>
      <c r="L36" s="7" t="s">
        <v>46</v>
      </c>
      <c r="M36" s="7" t="s">
        <v>42</v>
      </c>
    </row>
    <row r="37" spans="1:13" ht="3.75" customHeight="1" x14ac:dyDescent="0.2">
      <c r="L37" s="7" t="s">
        <v>47</v>
      </c>
      <c r="M37" s="7" t="s">
        <v>39</v>
      </c>
    </row>
    <row r="38" spans="1:13" ht="10.5" customHeight="1" x14ac:dyDescent="0.2">
      <c r="A38" s="188" t="s">
        <v>65</v>
      </c>
      <c r="B38" s="223" t="s">
        <v>71</v>
      </c>
      <c r="C38" s="21" t="s">
        <v>66</v>
      </c>
      <c r="E38" s="245" t="s">
        <v>68</v>
      </c>
      <c r="F38" s="243" t="s">
        <v>80</v>
      </c>
      <c r="G38" s="243" t="s">
        <v>81</v>
      </c>
      <c r="H38" s="243" t="s">
        <v>69</v>
      </c>
      <c r="I38" s="239" t="s">
        <v>70</v>
      </c>
      <c r="J38" s="240"/>
      <c r="L38" s="7" t="s">
        <v>48</v>
      </c>
      <c r="M38" s="7" t="s">
        <v>43</v>
      </c>
    </row>
    <row r="39" spans="1:13" ht="10.5" customHeight="1" x14ac:dyDescent="0.2">
      <c r="A39" s="188"/>
      <c r="B39" s="223"/>
      <c r="C39" s="21" t="s">
        <v>67</v>
      </c>
      <c r="E39" s="246"/>
      <c r="F39" s="244"/>
      <c r="G39" s="244"/>
      <c r="H39" s="244"/>
      <c r="I39" s="241"/>
      <c r="J39" s="242"/>
      <c r="M39" s="7" t="s">
        <v>38</v>
      </c>
    </row>
  </sheetData>
  <mergeCells count="60">
    <mergeCell ref="A32:A33"/>
    <mergeCell ref="C22:F22"/>
    <mergeCell ref="G22:H22"/>
    <mergeCell ref="G30:H30"/>
    <mergeCell ref="A38:A39"/>
    <mergeCell ref="B38:B39"/>
    <mergeCell ref="A35:C35"/>
    <mergeCell ref="A36:C36"/>
    <mergeCell ref="D35:K35"/>
    <mergeCell ref="H36:K36"/>
    <mergeCell ref="D36:F36"/>
    <mergeCell ref="I38:J39"/>
    <mergeCell ref="H38:H39"/>
    <mergeCell ref="G38:G39"/>
    <mergeCell ref="F38:F39"/>
    <mergeCell ref="E38:E39"/>
    <mergeCell ref="H14:I14"/>
    <mergeCell ref="E14:F14"/>
    <mergeCell ref="I4:K4"/>
    <mergeCell ref="E13:F13"/>
    <mergeCell ref="J18:K18"/>
    <mergeCell ref="A3:A4"/>
    <mergeCell ref="C3:C4"/>
    <mergeCell ref="E11:F11"/>
    <mergeCell ref="E9:F9"/>
    <mergeCell ref="E7:F7"/>
    <mergeCell ref="E3:F4"/>
    <mergeCell ref="C7:C8"/>
    <mergeCell ref="I1:K1"/>
    <mergeCell ref="A11:B11"/>
    <mergeCell ref="H11:J11"/>
    <mergeCell ref="H9:J9"/>
    <mergeCell ref="A7:B7"/>
    <mergeCell ref="A6:C6"/>
    <mergeCell ref="A9:B9"/>
    <mergeCell ref="D3:D4"/>
    <mergeCell ref="B3:B4"/>
    <mergeCell ref="B1:B2"/>
    <mergeCell ref="G3:H4"/>
    <mergeCell ref="D1:D2"/>
    <mergeCell ref="G1:H2"/>
    <mergeCell ref="E1:F2"/>
    <mergeCell ref="C1:C2"/>
    <mergeCell ref="A1:A2"/>
    <mergeCell ref="A13:D13"/>
    <mergeCell ref="B31:C31"/>
    <mergeCell ref="B30:C30"/>
    <mergeCell ref="E32:F32"/>
    <mergeCell ref="E31:F31"/>
    <mergeCell ref="B32:C33"/>
    <mergeCell ref="B20:K20"/>
    <mergeCell ref="G18:H18"/>
    <mergeCell ref="G17:H17"/>
    <mergeCell ref="A16:E16"/>
    <mergeCell ref="F16:K16"/>
    <mergeCell ref="J17:K17"/>
    <mergeCell ref="D18:E18"/>
    <mergeCell ref="D17:E17"/>
    <mergeCell ref="J14:K14"/>
    <mergeCell ref="G13:H13"/>
  </mergeCells>
  <conditionalFormatting sqref="B31 F38:H38">
    <cfRule type="containsText" dxfId="42" priority="6" operator="containsText" text="kein">
      <formula>NOT(ISERROR(SEARCH("kein",B31)))</formula>
    </cfRule>
  </conditionalFormatting>
  <conditionalFormatting sqref="B31 F38:I38">
    <cfRule type="containsText" dxfId="41" priority="4" operator="containsText" text="gross">
      <formula>NOT(ISERROR(SEARCH("gross",B31)))</formula>
    </cfRule>
    <cfRule type="containsText" dxfId="40" priority="5" operator="containsText" text="mittel">
      <formula>NOT(ISERROR(SEARCH("mittel",B31)))</formula>
    </cfRule>
  </conditionalFormatting>
  <dataValidations count="2">
    <dataValidation type="list" allowBlank="1" showInputMessage="1" showErrorMessage="1" sqref="B27:K27" xr:uid="{00000000-0002-0000-0100-000000000000}">
      <formula1>$M$34:$M$39</formula1>
    </dataValidation>
    <dataValidation type="list" allowBlank="1" showInputMessage="1" showErrorMessage="1" sqref="B28:K28" xr:uid="{00000000-0002-0000-0100-000001000000}">
      <formula1>$L$34:$L$38</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Stufe 1">
                <anchor moveWithCells="1">
                  <from>
                    <xdr:col>6</xdr:col>
                    <xdr:colOff>9525</xdr:colOff>
                    <xdr:row>0</xdr:row>
                    <xdr:rowOff>9525</xdr:rowOff>
                  </from>
                  <to>
                    <xdr:col>6</xdr:col>
                    <xdr:colOff>666750</xdr:colOff>
                    <xdr:row>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ltText="Stufe 1">
                <anchor moveWithCells="1">
                  <from>
                    <xdr:col>6</xdr:col>
                    <xdr:colOff>714375</xdr:colOff>
                    <xdr:row>0</xdr:row>
                    <xdr:rowOff>0</xdr:rowOff>
                  </from>
                  <to>
                    <xdr:col>8</xdr:col>
                    <xdr:colOff>104775</xdr:colOff>
                    <xdr:row>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BCAD-546F-4E3D-9A2D-A0833E0DF9EA}">
  <dimension ref="A1:M40"/>
  <sheetViews>
    <sheetView topLeftCell="A23" zoomScale="160" zoomScaleNormal="160" workbookViewId="0">
      <selection activeCell="B17" sqref="B17"/>
    </sheetView>
  </sheetViews>
  <sheetFormatPr baseColWidth="10" defaultColWidth="11" defaultRowHeight="11.25" x14ac:dyDescent="0.2"/>
  <cols>
    <col min="1" max="1" width="10.75" style="7" customWidth="1"/>
    <col min="2" max="2" width="11.5" style="7" customWidth="1"/>
    <col min="3" max="3" width="17" style="7" customWidth="1"/>
    <col min="4" max="4" width="9.625" style="7" customWidth="1"/>
    <col min="5" max="5" width="11.125" style="7" customWidth="1"/>
    <col min="6" max="6" width="10.875" style="7" customWidth="1"/>
    <col min="7" max="7" width="11" style="7"/>
    <col min="8" max="8" width="7.125" style="7" customWidth="1"/>
    <col min="9" max="9" width="11.375" style="7" customWidth="1"/>
    <col min="10" max="10" width="10.125" style="7" customWidth="1"/>
    <col min="11" max="11" width="9.75" style="7" customWidth="1"/>
    <col min="12" max="13" width="0" style="7" hidden="1" customWidth="1"/>
    <col min="14" max="16384" width="11" style="7"/>
  </cols>
  <sheetData>
    <row r="1" spans="1:11" ht="12.75" customHeight="1" x14ac:dyDescent="0.2">
      <c r="A1" s="255" t="s">
        <v>85</v>
      </c>
      <c r="B1" s="249" t="s">
        <v>86</v>
      </c>
      <c r="C1" s="214" t="s">
        <v>4</v>
      </c>
      <c r="D1" s="256" t="s">
        <v>86</v>
      </c>
      <c r="E1" s="219" t="s">
        <v>5</v>
      </c>
      <c r="F1" s="220"/>
      <c r="G1" s="215"/>
      <c r="H1" s="216"/>
      <c r="I1" s="211" t="s">
        <v>6</v>
      </c>
      <c r="J1" s="212"/>
      <c r="K1" s="212"/>
    </row>
    <row r="2" spans="1:11" ht="6" hidden="1" customHeight="1" x14ac:dyDescent="0.2">
      <c r="A2" s="214"/>
      <c r="B2" s="205"/>
      <c r="C2" s="214"/>
      <c r="D2" s="203"/>
      <c r="E2" s="221"/>
      <c r="F2" s="222"/>
      <c r="G2" s="217"/>
      <c r="H2" s="218"/>
      <c r="I2" s="8"/>
      <c r="J2" s="8"/>
      <c r="K2" s="8"/>
    </row>
    <row r="3" spans="1:11" ht="0.75" customHeight="1" x14ac:dyDescent="0.2">
      <c r="A3" s="255" t="s">
        <v>98</v>
      </c>
      <c r="B3" s="207" t="e">
        <f>IF($B$1="","",VLOOKUP($B$1,Metadaten!$B$15:F$26,2,0))</f>
        <v>#N/A</v>
      </c>
      <c r="C3" s="223" t="s">
        <v>8</v>
      </c>
      <c r="D3" s="256" t="s">
        <v>89</v>
      </c>
      <c r="E3" s="219" t="s">
        <v>9</v>
      </c>
      <c r="F3" s="220"/>
      <c r="G3" s="257" t="s">
        <v>89</v>
      </c>
      <c r="H3" s="257"/>
      <c r="I3" s="9"/>
      <c r="J3" s="8"/>
      <c r="K3" s="8"/>
    </row>
    <row r="4" spans="1:11" ht="15.75" customHeight="1" x14ac:dyDescent="0.2">
      <c r="A4" s="255"/>
      <c r="B4" s="207"/>
      <c r="C4" s="223"/>
      <c r="D4" s="256"/>
      <c r="E4" s="221"/>
      <c r="F4" s="222"/>
      <c r="G4" s="257"/>
      <c r="H4" s="257"/>
      <c r="I4" s="229" t="s">
        <v>106</v>
      </c>
      <c r="J4" s="230"/>
      <c r="K4" s="230"/>
    </row>
    <row r="5" spans="1:11" ht="3.75" customHeight="1" x14ac:dyDescent="0.2"/>
    <row r="6" spans="1:11" x14ac:dyDescent="0.2">
      <c r="A6" s="213" t="s">
        <v>87</v>
      </c>
      <c r="B6" s="213"/>
      <c r="C6" s="213"/>
    </row>
    <row r="7" spans="1:11" x14ac:dyDescent="0.2">
      <c r="A7" s="214" t="s">
        <v>11</v>
      </c>
      <c r="B7" s="214"/>
      <c r="C7" s="207" t="e">
        <f>IF($B$1="","",VLOOKUP($B$1,Metadaten!$B$15:G$26,3,0))</f>
        <v>#N/A</v>
      </c>
      <c r="D7" s="10" t="s">
        <v>12</v>
      </c>
      <c r="E7" s="207" t="s">
        <v>62</v>
      </c>
      <c r="F7" s="207"/>
      <c r="G7" s="12" t="s">
        <v>50</v>
      </c>
      <c r="H7" s="29"/>
    </row>
    <row r="8" spans="1:11" ht="3.75" customHeight="1" x14ac:dyDescent="0.2">
      <c r="C8" s="207"/>
    </row>
    <row r="9" spans="1:11" ht="15" customHeight="1" x14ac:dyDescent="0.2">
      <c r="A9" s="213" t="s">
        <v>20</v>
      </c>
      <c r="B9" s="213"/>
      <c r="C9" s="10" t="s">
        <v>103</v>
      </c>
      <c r="D9" s="30" t="s">
        <v>89</v>
      </c>
      <c r="E9" s="167" t="s">
        <v>88</v>
      </c>
      <c r="F9" s="168"/>
      <c r="G9" s="31" t="s">
        <v>89</v>
      </c>
      <c r="H9" s="214" t="s">
        <v>90</v>
      </c>
      <c r="I9" s="214"/>
      <c r="J9" s="214"/>
      <c r="K9" s="32" t="s">
        <v>89</v>
      </c>
    </row>
    <row r="10" spans="1:11" ht="3.75" customHeight="1" x14ac:dyDescent="0.2"/>
    <row r="11" spans="1:11" ht="15" customHeight="1" x14ac:dyDescent="0.2">
      <c r="A11" s="250" t="s">
        <v>91</v>
      </c>
      <c r="B11" s="213"/>
      <c r="C11" s="10" t="s">
        <v>72</v>
      </c>
      <c r="D11" s="3">
        <v>0</v>
      </c>
      <c r="E11" s="224" t="s">
        <v>92</v>
      </c>
      <c r="F11" s="225"/>
      <c r="G11" s="33" t="s">
        <v>89</v>
      </c>
      <c r="H11" s="251"/>
      <c r="I11" s="251"/>
      <c r="J11" s="251"/>
      <c r="K11" s="34"/>
    </row>
    <row r="12" spans="1:11" ht="3" customHeight="1" x14ac:dyDescent="0.2"/>
    <row r="13" spans="1:11" x14ac:dyDescent="0.2">
      <c r="A13" s="196" t="s">
        <v>51</v>
      </c>
      <c r="B13" s="197"/>
      <c r="C13" s="197"/>
      <c r="D13" s="197"/>
      <c r="E13" s="252" t="s">
        <v>95</v>
      </c>
      <c r="F13" s="253"/>
      <c r="G13" s="209" t="s">
        <v>19</v>
      </c>
      <c r="H13" s="210"/>
      <c r="K13" s="11"/>
    </row>
    <row r="14" spans="1:11" x14ac:dyDescent="0.2">
      <c r="A14" s="12" t="s">
        <v>93</v>
      </c>
      <c r="B14" s="35" t="s">
        <v>89</v>
      </c>
      <c r="C14" s="12" t="s">
        <v>94</v>
      </c>
      <c r="D14" s="35" t="s">
        <v>89</v>
      </c>
      <c r="E14" s="227" t="s">
        <v>79</v>
      </c>
      <c r="F14" s="228"/>
      <c r="G14" s="27">
        <v>0</v>
      </c>
      <c r="H14" s="226" t="s">
        <v>21</v>
      </c>
      <c r="I14" s="214"/>
      <c r="J14" s="254" t="s">
        <v>86</v>
      </c>
      <c r="K14" s="254"/>
    </row>
    <row r="15" spans="1:11" ht="3.75" customHeight="1" x14ac:dyDescent="0.2"/>
    <row r="16" spans="1:11" ht="11.25" customHeight="1" x14ac:dyDescent="0.2">
      <c r="A16" s="206" t="s">
        <v>22</v>
      </c>
      <c r="B16" s="206"/>
      <c r="C16" s="206"/>
      <c r="D16" s="206"/>
      <c r="E16" s="206"/>
      <c r="F16" s="206" t="s">
        <v>96</v>
      </c>
      <c r="G16" s="206"/>
      <c r="H16" s="206"/>
      <c r="I16" s="206"/>
      <c r="J16" s="206"/>
      <c r="K16" s="206"/>
    </row>
    <row r="17" spans="1:11" ht="22.5" x14ac:dyDescent="0.2">
      <c r="A17" s="13" t="s">
        <v>77</v>
      </c>
      <c r="B17" s="36" t="s">
        <v>86</v>
      </c>
      <c r="C17" s="13" t="s">
        <v>23</v>
      </c>
      <c r="D17" s="247" t="s">
        <v>86</v>
      </c>
      <c r="E17" s="247"/>
      <c r="F17" s="13" t="s">
        <v>77</v>
      </c>
      <c r="G17" s="249" t="s">
        <v>86</v>
      </c>
      <c r="H17" s="249"/>
      <c r="I17" s="13" t="s">
        <v>23</v>
      </c>
      <c r="J17" s="247" t="s">
        <v>86</v>
      </c>
      <c r="K17" s="247"/>
    </row>
    <row r="18" spans="1:11" ht="30.75" customHeight="1" x14ac:dyDescent="0.2">
      <c r="A18" s="13" t="s">
        <v>97</v>
      </c>
      <c r="B18" s="37" t="s">
        <v>89</v>
      </c>
      <c r="C18" s="13" t="s">
        <v>24</v>
      </c>
      <c r="D18" s="247" t="s">
        <v>86</v>
      </c>
      <c r="E18" s="247"/>
      <c r="F18" s="13" t="s">
        <v>97</v>
      </c>
      <c r="G18" s="248" t="s">
        <v>89</v>
      </c>
      <c r="H18" s="248"/>
      <c r="I18" s="13" t="s">
        <v>24</v>
      </c>
      <c r="J18" s="247" t="s">
        <v>86</v>
      </c>
      <c r="K18" s="247"/>
    </row>
    <row r="19" spans="1:11" ht="3.75" customHeight="1" x14ac:dyDescent="0.2"/>
    <row r="20" spans="1:11" ht="12" customHeight="1" x14ac:dyDescent="0.2">
      <c r="A20" s="12" t="s">
        <v>25</v>
      </c>
      <c r="B20" s="198"/>
      <c r="C20" s="198"/>
      <c r="D20" s="198"/>
      <c r="E20" s="198"/>
      <c r="F20" s="198"/>
      <c r="G20" s="198"/>
      <c r="H20" s="198"/>
      <c r="I20" s="198"/>
      <c r="J20" s="198"/>
      <c r="K20" s="198"/>
    </row>
    <row r="21" spans="1:11" ht="3" customHeight="1" x14ac:dyDescent="0.2"/>
    <row r="22" spans="1:11" s="18" customFormat="1" x14ac:dyDescent="0.2">
      <c r="A22" s="14"/>
      <c r="B22" s="15" t="s">
        <v>104</v>
      </c>
      <c r="C22" s="234" t="s">
        <v>27</v>
      </c>
      <c r="D22" s="235"/>
      <c r="E22" s="235"/>
      <c r="F22" s="235"/>
      <c r="G22" s="236" t="s">
        <v>28</v>
      </c>
      <c r="H22" s="237"/>
      <c r="I22" s="16" t="s">
        <v>29</v>
      </c>
      <c r="J22" s="16" t="s">
        <v>30</v>
      </c>
      <c r="K22" s="17" t="s">
        <v>55</v>
      </c>
    </row>
    <row r="23" spans="1:11" ht="47.25" customHeight="1" x14ac:dyDescent="0.2">
      <c r="A23" s="19" t="s">
        <v>31</v>
      </c>
      <c r="B23" s="44" t="s">
        <v>105</v>
      </c>
      <c r="C23" s="23" t="s">
        <v>53</v>
      </c>
      <c r="D23" s="23" t="s">
        <v>56</v>
      </c>
      <c r="E23" s="44" t="s">
        <v>57</v>
      </c>
      <c r="F23" s="23" t="s">
        <v>58</v>
      </c>
      <c r="G23" s="23" t="s">
        <v>54</v>
      </c>
      <c r="H23" s="23" t="s">
        <v>59</v>
      </c>
      <c r="I23" s="23" t="s">
        <v>60</v>
      </c>
      <c r="J23" s="23" t="s">
        <v>75</v>
      </c>
      <c r="K23" s="23"/>
    </row>
    <row r="24" spans="1:11" ht="50.25" customHeight="1" x14ac:dyDescent="0.2">
      <c r="A24" s="19" t="s">
        <v>2</v>
      </c>
      <c r="B24" s="28" t="s">
        <v>82</v>
      </c>
      <c r="C24" s="23"/>
      <c r="D24" s="23"/>
      <c r="E24" s="23"/>
      <c r="F24" s="23"/>
      <c r="G24" s="23"/>
      <c r="H24" s="23"/>
      <c r="I24" s="23"/>
      <c r="J24" s="23"/>
      <c r="K24" s="23"/>
    </row>
    <row r="25" spans="1:11" ht="3" customHeight="1" x14ac:dyDescent="0.2"/>
    <row r="26" spans="1:11" ht="24" customHeight="1" x14ac:dyDescent="0.2">
      <c r="A26" s="6" t="s">
        <v>32</v>
      </c>
      <c r="B26" s="7" t="s">
        <v>35</v>
      </c>
    </row>
    <row r="27" spans="1:11" ht="22.5" x14ac:dyDescent="0.2">
      <c r="A27" s="20" t="s">
        <v>33</v>
      </c>
      <c r="B27" s="21" t="s">
        <v>41</v>
      </c>
      <c r="C27" s="21"/>
      <c r="D27" s="21"/>
      <c r="E27" s="21"/>
      <c r="F27" s="21"/>
      <c r="G27" s="21"/>
      <c r="H27" s="21"/>
      <c r="I27" s="21"/>
      <c r="J27" s="21"/>
      <c r="K27" s="21"/>
    </row>
    <row r="28" spans="1:11" x14ac:dyDescent="0.2">
      <c r="A28" s="21" t="s">
        <v>34</v>
      </c>
      <c r="B28" s="21"/>
      <c r="C28" s="21" t="s">
        <v>44</v>
      </c>
      <c r="D28" s="21"/>
      <c r="E28" s="21"/>
      <c r="F28" s="21"/>
      <c r="G28" s="21"/>
      <c r="H28" s="21"/>
      <c r="I28" s="21"/>
      <c r="J28" s="21"/>
      <c r="K28" s="21"/>
    </row>
    <row r="29" spans="1:11" ht="3.75" customHeight="1" x14ac:dyDescent="0.2"/>
    <row r="30" spans="1:11" ht="22.5" customHeight="1" x14ac:dyDescent="0.2">
      <c r="B30" s="199" t="s">
        <v>37</v>
      </c>
      <c r="C30" s="200"/>
      <c r="G30" s="6" t="s">
        <v>99</v>
      </c>
      <c r="H30" s="38"/>
      <c r="J30" s="6" t="s">
        <v>100</v>
      </c>
    </row>
    <row r="31" spans="1:11" x14ac:dyDescent="0.2">
      <c r="A31" s="22" t="s">
        <v>36</v>
      </c>
      <c r="B31" s="198" t="str">
        <f>IF(COUNTIF(B27:K27,"Gross")&gt;=1,"Gross",IF(COUNTIF(B27:K27,"Gross / Mittel")&gt;=1,"Gross / Mittel",IF(COUNTIF(B27:K27,"Mittel")&gt;=1,"Mittel",IF(COUNTIF(B27:K27,"Klein / Mittel"),"Klein / Mittel",IF(COUNTIF(B27:K27,Kein / Klein),"Kein / Klein",IF(COUNTIF(B27:K27,"Klein"),"Klein","kein"))))))</f>
        <v>kein</v>
      </c>
      <c r="C31" s="198"/>
      <c r="E31" s="201" t="s">
        <v>76</v>
      </c>
      <c r="F31" s="202"/>
      <c r="G31" s="21"/>
      <c r="I31" s="39" t="s">
        <v>101</v>
      </c>
      <c r="J31" s="21"/>
    </row>
    <row r="32" spans="1:11" x14ac:dyDescent="0.2">
      <c r="A32" s="233" t="s">
        <v>61</v>
      </c>
      <c r="B32" s="203" t="str">
        <f>IF(COUNTIF(B28:K28,"Ja, kurzfristig")&gt;=1,"Ja, kurzfristig",IF(COUNTIF(B28:K28,"Ja, langfristig")&gt;=1,"Ja, langfristig",IF(COUNTIF(B28:K28,"Status klären")&gt;=1,"Status klären",IF(COUNTIF(B28:K28,"Keine Aussage möglich"),"Keine Aussage möglich",IF(COUNTIF(B28:K28,"Nein"),"Nein","")))))</f>
        <v>Ja, kurzfristig</v>
      </c>
      <c r="C32" s="203"/>
      <c r="E32" s="201" t="s">
        <v>50</v>
      </c>
      <c r="F32" s="202"/>
      <c r="G32" s="21"/>
    </row>
    <row r="33" spans="1:13" x14ac:dyDescent="0.2">
      <c r="A33" s="233"/>
      <c r="B33" s="203"/>
      <c r="C33" s="203"/>
    </row>
    <row r="34" spans="1:13" ht="3.75" customHeight="1" x14ac:dyDescent="0.2">
      <c r="L34" s="7" t="s">
        <v>44</v>
      </c>
      <c r="M34" s="7" t="s">
        <v>41</v>
      </c>
    </row>
    <row r="35" spans="1:13" ht="12" customHeight="1" x14ac:dyDescent="0.2">
      <c r="A35" s="238" t="s">
        <v>64</v>
      </c>
      <c r="B35" s="238"/>
      <c r="C35" s="238"/>
      <c r="D35" s="198"/>
      <c r="E35" s="198"/>
      <c r="F35" s="198"/>
      <c r="G35" s="198"/>
      <c r="H35" s="198"/>
      <c r="I35" s="198"/>
      <c r="J35" s="198"/>
      <c r="K35" s="198"/>
      <c r="L35" s="7" t="s">
        <v>45</v>
      </c>
      <c r="M35" s="7" t="s">
        <v>40</v>
      </c>
    </row>
    <row r="36" spans="1:13" ht="12" customHeight="1" x14ac:dyDescent="0.2">
      <c r="A36" s="238" t="s">
        <v>63</v>
      </c>
      <c r="B36" s="238"/>
      <c r="C36" s="238"/>
      <c r="D36" s="198"/>
      <c r="E36" s="198"/>
      <c r="F36" s="198"/>
      <c r="G36" s="22" t="s">
        <v>25</v>
      </c>
      <c r="H36" s="198"/>
      <c r="I36" s="198"/>
      <c r="J36" s="198"/>
      <c r="K36" s="198"/>
      <c r="L36" s="7" t="s">
        <v>46</v>
      </c>
      <c r="M36" s="7" t="s">
        <v>42</v>
      </c>
    </row>
    <row r="37" spans="1:13" ht="3.75" customHeight="1" x14ac:dyDescent="0.2">
      <c r="L37" s="7" t="s">
        <v>47</v>
      </c>
      <c r="M37" s="7" t="s">
        <v>39</v>
      </c>
    </row>
    <row r="38" spans="1:13" ht="10.5" customHeight="1" x14ac:dyDescent="0.2">
      <c r="A38" s="188" t="s">
        <v>65</v>
      </c>
      <c r="B38" s="223" t="s">
        <v>71</v>
      </c>
      <c r="C38" s="40" t="s">
        <v>66</v>
      </c>
      <c r="E38" s="245" t="s">
        <v>68</v>
      </c>
      <c r="F38" s="243" t="s">
        <v>80</v>
      </c>
      <c r="G38" s="243"/>
      <c r="H38" s="243" t="s">
        <v>34</v>
      </c>
      <c r="I38" s="239"/>
      <c r="J38" s="240"/>
      <c r="L38" s="7" t="s">
        <v>48</v>
      </c>
      <c r="M38" s="7" t="s">
        <v>43</v>
      </c>
    </row>
    <row r="39" spans="1:13" ht="10.5" customHeight="1" x14ac:dyDescent="0.2">
      <c r="A39" s="188"/>
      <c r="B39" s="223"/>
      <c r="C39" s="21" t="s">
        <v>67</v>
      </c>
      <c r="E39" s="246"/>
      <c r="F39" s="244"/>
      <c r="G39" s="244"/>
      <c r="H39" s="244"/>
      <c r="I39" s="241"/>
      <c r="J39" s="242"/>
      <c r="M39" s="7" t="s">
        <v>38</v>
      </c>
    </row>
    <row r="40" spans="1:13" x14ac:dyDescent="0.2">
      <c r="E40" s="7" t="s">
        <v>102</v>
      </c>
    </row>
  </sheetData>
  <mergeCells count="59">
    <mergeCell ref="I1:K1"/>
    <mergeCell ref="A3:A4"/>
    <mergeCell ref="B3:B4"/>
    <mergeCell ref="C3:C4"/>
    <mergeCell ref="D3:D4"/>
    <mergeCell ref="E3:F4"/>
    <mergeCell ref="G3:H4"/>
    <mergeCell ref="I4:K4"/>
    <mergeCell ref="A1:A2"/>
    <mergeCell ref="B1:B2"/>
    <mergeCell ref="C1:C2"/>
    <mergeCell ref="D1:D2"/>
    <mergeCell ref="E1:F2"/>
    <mergeCell ref="G1:H2"/>
    <mergeCell ref="A6:C6"/>
    <mergeCell ref="A7:B7"/>
    <mergeCell ref="C7:C8"/>
    <mergeCell ref="E7:F7"/>
    <mergeCell ref="A9:B9"/>
    <mergeCell ref="E9:F9"/>
    <mergeCell ref="D17:E17"/>
    <mergeCell ref="G17:H17"/>
    <mergeCell ref="J17:K17"/>
    <mergeCell ref="H9:J9"/>
    <mergeCell ref="A11:B11"/>
    <mergeCell ref="E11:F11"/>
    <mergeCell ref="H11:J11"/>
    <mergeCell ref="A13:D13"/>
    <mergeCell ref="E13:F13"/>
    <mergeCell ref="G13:H13"/>
    <mergeCell ref="E14:F14"/>
    <mergeCell ref="H14:I14"/>
    <mergeCell ref="J14:K14"/>
    <mergeCell ref="A16:E16"/>
    <mergeCell ref="F16:K16"/>
    <mergeCell ref="D18:E18"/>
    <mergeCell ref="G18:H18"/>
    <mergeCell ref="J18:K18"/>
    <mergeCell ref="B20:K20"/>
    <mergeCell ref="C22:F22"/>
    <mergeCell ref="G22:H22"/>
    <mergeCell ref="B30:C30"/>
    <mergeCell ref="B31:C31"/>
    <mergeCell ref="E31:F31"/>
    <mergeCell ref="A32:A33"/>
    <mergeCell ref="B32:C33"/>
    <mergeCell ref="E32:F32"/>
    <mergeCell ref="H38:H39"/>
    <mergeCell ref="I38:J39"/>
    <mergeCell ref="A35:C35"/>
    <mergeCell ref="D35:K35"/>
    <mergeCell ref="A36:C36"/>
    <mergeCell ref="D36:F36"/>
    <mergeCell ref="H36:K36"/>
    <mergeCell ref="A38:A39"/>
    <mergeCell ref="B38:B39"/>
    <mergeCell ref="E38:E39"/>
    <mergeCell ref="F38:F39"/>
    <mergeCell ref="G38:G39"/>
  </mergeCells>
  <conditionalFormatting sqref="B31 F38:H38">
    <cfRule type="containsText" dxfId="39" priority="3" operator="containsText" text="kein">
      <formula>NOT(ISERROR(SEARCH("kein",B31)))</formula>
    </cfRule>
  </conditionalFormatting>
  <conditionalFormatting sqref="B31 F38:I38">
    <cfRule type="containsText" dxfId="38" priority="1" operator="containsText" text="gross">
      <formula>NOT(ISERROR(SEARCH("gross",B31)))</formula>
    </cfRule>
    <cfRule type="containsText" dxfId="37" priority="2" operator="containsText" text="mittel">
      <formula>NOT(ISERROR(SEARCH("mittel",B31)))</formula>
    </cfRule>
  </conditionalFormatting>
  <dataValidations count="2">
    <dataValidation type="list" allowBlank="1" showInputMessage="1" showErrorMessage="1" sqref="B28:K28" xr:uid="{4F6F2BA8-0B0A-4CF8-9546-CF72BDFBD1E1}">
      <formula1>$L$34:$L$38</formula1>
    </dataValidation>
    <dataValidation type="list" allowBlank="1" showInputMessage="1" showErrorMessage="1" sqref="B27:K27" xr:uid="{D7A5A999-1519-41FC-AB66-DA36CBF3BB9D}">
      <formula1>$M$34:$M$39</formula1>
    </dataValidation>
  </dataValidations>
  <pageMargins left="0.7" right="0.7" top="0.78740157499999996" bottom="0.78740157499999996" header="0.3" footer="0.3"/>
  <pageSetup paperSize="9" scale="98"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Stufe 1">
                <anchor moveWithCells="1">
                  <from>
                    <xdr:col>6</xdr:col>
                    <xdr:colOff>9525</xdr:colOff>
                    <xdr:row>0</xdr:row>
                    <xdr:rowOff>9525</xdr:rowOff>
                  </from>
                  <to>
                    <xdr:col>6</xdr:col>
                    <xdr:colOff>666750</xdr:colOff>
                    <xdr:row>2</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ltText="Stufe 1">
                <anchor moveWithCells="1">
                  <from>
                    <xdr:col>6</xdr:col>
                    <xdr:colOff>714375</xdr:colOff>
                    <xdr:row>0</xdr:row>
                    <xdr:rowOff>0</xdr:rowOff>
                  </from>
                  <to>
                    <xdr:col>8</xdr:col>
                    <xdr:colOff>104775</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5D92-F820-482D-87D6-BD93458951ED}">
  <dimension ref="A1:T59"/>
  <sheetViews>
    <sheetView topLeftCell="A7" zoomScale="145" zoomScaleNormal="145" workbookViewId="0">
      <selection activeCell="F1" sqref="F1"/>
    </sheetView>
  </sheetViews>
  <sheetFormatPr baseColWidth="10" defaultColWidth="11" defaultRowHeight="11.25" x14ac:dyDescent="0.2"/>
  <cols>
    <col min="1" max="1" width="13.75" style="7" customWidth="1"/>
    <col min="2" max="2" width="11.5" style="7" customWidth="1"/>
    <col min="3" max="3" width="17" style="7" customWidth="1"/>
    <col min="4" max="5" width="11.5" style="7" customWidth="1"/>
    <col min="6" max="6" width="11.625" style="7" customWidth="1"/>
    <col min="7" max="9" width="11.5" style="7" customWidth="1"/>
    <col min="10" max="10" width="10.125" style="7" customWidth="1"/>
    <col min="11" max="11" width="9.75" style="7" customWidth="1"/>
    <col min="12" max="13" width="11" style="7" customWidth="1"/>
    <col min="14" max="16384" width="11" style="7"/>
  </cols>
  <sheetData>
    <row r="1" spans="1:11" s="57" customFormat="1" ht="12.75" customHeight="1" x14ac:dyDescent="0.2">
      <c r="A1" s="96" t="s">
        <v>109</v>
      </c>
      <c r="B1" s="97"/>
      <c r="C1" s="98"/>
    </row>
    <row r="2" spans="1:11" s="57" customFormat="1" ht="12.75" customHeight="1" x14ac:dyDescent="0.2">
      <c r="A2" s="53" t="s">
        <v>85</v>
      </c>
      <c r="B2" s="67" t="str">
        <f>Metadaten!B17</f>
        <v>FR_3234.1</v>
      </c>
      <c r="C2" s="41" t="s">
        <v>4</v>
      </c>
      <c r="D2" s="68" t="str">
        <f>IF($B$2="","",VLOOKUP($B$2,Metadaten!$B$17:I$97,8,0))</f>
        <v>Freienbach</v>
      </c>
      <c r="E2" s="13" t="s">
        <v>128</v>
      </c>
      <c r="F2" s="69">
        <f>IF($B$2="","",VLOOKUP($B$2,Metadaten!$B$17:I$97,3,0))</f>
        <v>2701065.95</v>
      </c>
      <c r="G2" s="48" t="s">
        <v>129</v>
      </c>
      <c r="H2" s="99">
        <f>IF($B$2="","",VLOOKUP($B$2,Metadaten!$B$17:I$97,4,0))</f>
        <v>1228259.06</v>
      </c>
      <c r="I2" s="80"/>
      <c r="J2" s="81"/>
      <c r="K2" s="82"/>
    </row>
    <row r="3" spans="1:11" s="57" customFormat="1" ht="12.75" customHeight="1" x14ac:dyDescent="0.2">
      <c r="A3" s="71" t="s">
        <v>98</v>
      </c>
      <c r="B3" s="68" t="str">
        <f>IF($B$2="","",VLOOKUP($B$2,Metadaten!$B$17:I$97,2,0))</f>
        <v>Staldenbach</v>
      </c>
      <c r="C3" s="10" t="s">
        <v>110</v>
      </c>
      <c r="D3" s="68" t="str">
        <f>IF($B$2="","",VLOOKUP($B$2,Metadaten!$B$17:I$97,7,0))</f>
        <v>Mischabwasser</v>
      </c>
      <c r="E3" s="224" t="s">
        <v>146</v>
      </c>
      <c r="F3" s="225"/>
      <c r="G3" s="77"/>
      <c r="H3" s="78" t="s">
        <v>147</v>
      </c>
      <c r="I3" s="79"/>
      <c r="J3" s="76" t="s">
        <v>147</v>
      </c>
      <c r="K3" s="52"/>
    </row>
    <row r="4" spans="1:11" ht="3.75" customHeight="1" x14ac:dyDescent="0.2">
      <c r="E4" s="54"/>
      <c r="F4" s="54"/>
      <c r="G4" s="38"/>
      <c r="H4" s="38"/>
    </row>
    <row r="5" spans="1:11" s="57" customFormat="1" ht="12.75" customHeight="1" x14ac:dyDescent="0.2">
      <c r="A5" s="276" t="s">
        <v>107</v>
      </c>
      <c r="B5" s="277"/>
      <c r="C5" s="278"/>
      <c r="D5" s="52"/>
      <c r="F5" s="80"/>
      <c r="G5" s="80"/>
      <c r="H5" s="80"/>
      <c r="I5" s="80"/>
      <c r="K5" s="85"/>
    </row>
    <row r="6" spans="1:11" s="57" customFormat="1" ht="12.75" customHeight="1" x14ac:dyDescent="0.2">
      <c r="A6" s="71" t="s">
        <v>111</v>
      </c>
      <c r="B6" s="279" t="s">
        <v>136</v>
      </c>
      <c r="C6" s="280"/>
      <c r="D6" s="10" t="s">
        <v>134</v>
      </c>
      <c r="E6" s="83">
        <v>2.3E-2</v>
      </c>
      <c r="F6" s="10" t="s">
        <v>135</v>
      </c>
      <c r="G6" s="65">
        <v>0.21</v>
      </c>
      <c r="H6" s="42" t="s">
        <v>137</v>
      </c>
      <c r="I6" s="84">
        <v>3.79</v>
      </c>
    </row>
    <row r="7" spans="1:11" ht="3.75" customHeight="1" x14ac:dyDescent="0.2"/>
    <row r="8" spans="1:11" s="57" customFormat="1" ht="12.75" customHeight="1" x14ac:dyDescent="0.2">
      <c r="A8" s="284" t="s">
        <v>22</v>
      </c>
      <c r="B8" s="284"/>
      <c r="C8" s="284"/>
      <c r="D8" s="284"/>
      <c r="E8" s="284"/>
      <c r="F8" s="284" t="s">
        <v>96</v>
      </c>
      <c r="G8" s="284"/>
      <c r="H8" s="284"/>
      <c r="I8" s="284"/>
      <c r="J8" s="284"/>
      <c r="K8" s="284"/>
    </row>
    <row r="9" spans="1:11" s="57" customFormat="1" ht="22.5" x14ac:dyDescent="0.2">
      <c r="A9" s="13" t="s">
        <v>77</v>
      </c>
      <c r="B9" s="86" t="s">
        <v>86</v>
      </c>
      <c r="C9" s="13" t="s">
        <v>23</v>
      </c>
      <c r="D9" s="263" t="s">
        <v>86</v>
      </c>
      <c r="E9" s="263"/>
      <c r="F9" s="13" t="s">
        <v>77</v>
      </c>
      <c r="G9" s="285" t="s">
        <v>86</v>
      </c>
      <c r="H9" s="285"/>
      <c r="I9" s="13" t="s">
        <v>23</v>
      </c>
      <c r="J9" s="263" t="s">
        <v>86</v>
      </c>
      <c r="K9" s="263"/>
    </row>
    <row r="10" spans="1:11" s="57" customFormat="1" ht="30.75" customHeight="1" x14ac:dyDescent="0.2">
      <c r="A10" s="13" t="s">
        <v>97</v>
      </c>
      <c r="B10" s="87" t="s">
        <v>89</v>
      </c>
      <c r="C10" s="13" t="s">
        <v>24</v>
      </c>
      <c r="D10" s="263" t="s">
        <v>86</v>
      </c>
      <c r="E10" s="263"/>
      <c r="F10" s="13" t="s">
        <v>97</v>
      </c>
      <c r="G10" s="264" t="s">
        <v>89</v>
      </c>
      <c r="H10" s="264"/>
      <c r="I10" s="13" t="s">
        <v>24</v>
      </c>
      <c r="J10" s="263" t="s">
        <v>86</v>
      </c>
      <c r="K10" s="263"/>
    </row>
    <row r="11" spans="1:11" s="57" customFormat="1" ht="3.75" customHeight="1" x14ac:dyDescent="0.2"/>
    <row r="12" spans="1:11" s="57" customFormat="1" ht="12" customHeight="1" x14ac:dyDescent="0.2">
      <c r="A12" s="10" t="s">
        <v>21</v>
      </c>
      <c r="B12" s="263" t="s">
        <v>86</v>
      </c>
      <c r="C12" s="263"/>
      <c r="D12" s="263"/>
      <c r="E12" s="263"/>
      <c r="F12" s="10" t="s">
        <v>2</v>
      </c>
      <c r="G12" s="263" t="s">
        <v>86</v>
      </c>
      <c r="H12" s="273"/>
      <c r="I12" s="273"/>
      <c r="J12" s="273"/>
      <c r="K12" s="273"/>
    </row>
    <row r="13" spans="1:11" ht="5.0999999999999996" customHeight="1" x14ac:dyDescent="0.2">
      <c r="B13" s="47"/>
      <c r="C13" s="47"/>
      <c r="D13" s="47"/>
      <c r="E13" s="47"/>
      <c r="F13" s="47"/>
      <c r="G13" s="47"/>
      <c r="H13" s="47"/>
      <c r="I13" s="47"/>
      <c r="J13" s="47"/>
      <c r="K13" s="47"/>
    </row>
    <row r="14" spans="1:11" s="57" customFormat="1" x14ac:dyDescent="0.2">
      <c r="A14" s="213" t="s">
        <v>108</v>
      </c>
      <c r="B14" s="213"/>
      <c r="C14" s="213"/>
    </row>
    <row r="15" spans="1:11" s="57" customFormat="1" ht="12.75" customHeight="1" x14ac:dyDescent="0.2">
      <c r="A15" s="10" t="s">
        <v>130</v>
      </c>
      <c r="B15" s="70" t="str">
        <f>IF($B$2="","",VLOOKUP($B$2,Metadaten!$B$17:I$97,5,0))</f>
        <v>RUB Weid</v>
      </c>
      <c r="C15" s="10" t="s">
        <v>85</v>
      </c>
      <c r="D15" s="68" t="str">
        <f>IF($B$2="","",VLOOKUP($B$2,Metadaten!$B$17:I$97,6,0))</f>
        <v>FR_RUB_2337</v>
      </c>
      <c r="E15" s="10" t="s">
        <v>2</v>
      </c>
      <c r="F15" s="260" t="s">
        <v>86</v>
      </c>
      <c r="G15" s="261"/>
      <c r="H15" s="261"/>
      <c r="I15" s="261"/>
      <c r="J15" s="261"/>
      <c r="K15" s="262"/>
    </row>
    <row r="16" spans="1:11" ht="3.75" customHeight="1" x14ac:dyDescent="0.2">
      <c r="C16" s="49"/>
    </row>
    <row r="17" spans="1:20" s="57" customFormat="1" ht="15" customHeight="1" x14ac:dyDescent="0.2">
      <c r="A17" s="265" t="s">
        <v>20</v>
      </c>
      <c r="B17" s="265"/>
      <c r="C17" s="10" t="s">
        <v>103</v>
      </c>
      <c r="D17" s="45">
        <v>5</v>
      </c>
      <c r="E17" s="167" t="s">
        <v>88</v>
      </c>
      <c r="F17" s="168"/>
      <c r="G17" s="45">
        <v>30</v>
      </c>
      <c r="H17" s="214" t="s">
        <v>138</v>
      </c>
      <c r="I17" s="214"/>
      <c r="J17" s="214"/>
      <c r="K17" s="61">
        <v>6000</v>
      </c>
    </row>
    <row r="18" spans="1:20" s="57" customFormat="1" ht="3.75" customHeight="1" x14ac:dyDescent="0.2"/>
    <row r="19" spans="1:20" s="57" customFormat="1" ht="15" customHeight="1" x14ac:dyDescent="0.2">
      <c r="A19" s="265" t="s">
        <v>91</v>
      </c>
      <c r="B19" s="265"/>
      <c r="C19" s="10" t="s">
        <v>139</v>
      </c>
      <c r="D19" s="45">
        <v>1.9</v>
      </c>
      <c r="E19" s="224" t="s">
        <v>140</v>
      </c>
      <c r="F19" s="225"/>
      <c r="G19" s="45">
        <v>510</v>
      </c>
      <c r="H19" s="251"/>
      <c r="I19" s="251"/>
      <c r="J19" s="251"/>
      <c r="K19" s="34"/>
    </row>
    <row r="20" spans="1:20" ht="3" customHeight="1" x14ac:dyDescent="0.2"/>
    <row r="21" spans="1:20" s="57" customFormat="1" ht="12" customHeight="1" x14ac:dyDescent="0.2">
      <c r="A21" s="96" t="s">
        <v>122</v>
      </c>
      <c r="B21" s="97"/>
      <c r="C21" s="98"/>
    </row>
    <row r="22" spans="1:20" ht="47.25" customHeight="1" x14ac:dyDescent="0.2">
      <c r="A22" s="94" t="s">
        <v>31</v>
      </c>
      <c r="B22" s="95" t="s">
        <v>119</v>
      </c>
      <c r="C22" s="55" t="s">
        <v>120</v>
      </c>
      <c r="D22" s="23" t="s">
        <v>123</v>
      </c>
      <c r="E22" s="58" t="s">
        <v>115</v>
      </c>
      <c r="F22" s="23" t="s">
        <v>114</v>
      </c>
      <c r="G22" s="59" t="s">
        <v>116</v>
      </c>
      <c r="H22" s="59" t="s">
        <v>117</v>
      </c>
      <c r="I22" s="60" t="s">
        <v>118</v>
      </c>
      <c r="J22" s="266"/>
      <c r="K22" s="267"/>
      <c r="O22" s="55"/>
      <c r="P22" s="55"/>
      <c r="Q22" s="55"/>
      <c r="R22" s="55"/>
      <c r="S22" s="55"/>
      <c r="T22" s="55"/>
    </row>
    <row r="23" spans="1:20" ht="50.25" customHeight="1" x14ac:dyDescent="0.2">
      <c r="A23" s="51" t="s">
        <v>2</v>
      </c>
      <c r="B23" s="28" t="s">
        <v>141</v>
      </c>
      <c r="C23" s="28" t="s">
        <v>141</v>
      </c>
      <c r="D23" s="28" t="s">
        <v>141</v>
      </c>
      <c r="E23" s="28" t="s">
        <v>141</v>
      </c>
      <c r="F23" s="28" t="s">
        <v>141</v>
      </c>
      <c r="G23" s="28" t="s">
        <v>141</v>
      </c>
      <c r="H23" s="28" t="s">
        <v>141</v>
      </c>
      <c r="I23" s="28" t="s">
        <v>141</v>
      </c>
      <c r="J23" s="268" t="s">
        <v>141</v>
      </c>
      <c r="K23" s="269"/>
    </row>
    <row r="24" spans="1:20" ht="3" customHeight="1" x14ac:dyDescent="0.2"/>
    <row r="25" spans="1:20" ht="19.5" customHeight="1" x14ac:dyDescent="0.2"/>
    <row r="26" spans="1:20" ht="22.5" x14ac:dyDescent="0.2">
      <c r="A26" s="88" t="s">
        <v>121</v>
      </c>
      <c r="B26" s="43" t="s">
        <v>142</v>
      </c>
      <c r="C26" s="43" t="s">
        <v>39</v>
      </c>
    </row>
    <row r="27" spans="1:20" ht="22.5" x14ac:dyDescent="0.2">
      <c r="A27" s="88" t="s">
        <v>159</v>
      </c>
      <c r="B27" s="256" t="str">
        <f>IF(AND(B26="gut",C26="gut"),"kein",IF(AND(B26="gut",C26="mittel"),"klein/mittel",IF(AND(B26="gut",C26="schlecht"),"gross",IF(AND(B26="mittel",C26="gut"),"unklar",IF(AND(B26="mittel",C26="mittel"),"kein",IF(AND(B26="mittel",C26="schlecht"),"klein/mittel",IF(AND(B26="schlecht",C26="gut"),"unklar",IF(AND(B26="schlecht",C26="mittel"),"unklar",IF(AND(B26="schlecht",C26="schlecht"),"kein","nicht definiert")))))))))</f>
        <v>klein/mittel</v>
      </c>
      <c r="C27" s="256"/>
      <c r="D27" s="45" t="s">
        <v>143</v>
      </c>
      <c r="E27" s="100"/>
    </row>
    <row r="28" spans="1:20" ht="33.75" x14ac:dyDescent="0.2">
      <c r="A28" s="54" t="s">
        <v>160</v>
      </c>
      <c r="B28" s="270" t="s">
        <v>161</v>
      </c>
      <c r="C28" s="271"/>
      <c r="D28" s="45" t="s">
        <v>143</v>
      </c>
      <c r="E28" s="72"/>
    </row>
    <row r="29" spans="1:20" ht="22.5" customHeight="1" x14ac:dyDescent="0.2">
      <c r="A29" s="93" t="s">
        <v>34</v>
      </c>
      <c r="B29" s="256" t="s">
        <v>48</v>
      </c>
      <c r="C29" s="256"/>
      <c r="D29" s="45" t="s">
        <v>48</v>
      </c>
      <c r="E29" s="41" t="s">
        <v>2</v>
      </c>
      <c r="F29" s="260" t="s">
        <v>86</v>
      </c>
      <c r="G29" s="261"/>
      <c r="H29" s="261"/>
      <c r="I29" s="261"/>
      <c r="J29" s="261"/>
      <c r="K29" s="262"/>
    </row>
    <row r="30" spans="1:20" ht="3.75" customHeight="1" x14ac:dyDescent="0.2"/>
    <row r="31" spans="1:20" s="89" customFormat="1" ht="12" customHeight="1" x14ac:dyDescent="0.2">
      <c r="A31" s="90" t="s">
        <v>124</v>
      </c>
      <c r="B31" s="91"/>
      <c r="C31" s="92"/>
    </row>
    <row r="32" spans="1:20" x14ac:dyDescent="0.2">
      <c r="A32" s="56" t="s">
        <v>125</v>
      </c>
      <c r="B32" s="258" t="s">
        <v>144</v>
      </c>
      <c r="C32" s="258"/>
      <c r="D32" s="63">
        <f>D19</f>
        <v>1.9</v>
      </c>
      <c r="E32" s="12" t="s">
        <v>50</v>
      </c>
      <c r="F32" s="62" t="s">
        <v>145</v>
      </c>
      <c r="G32" s="64" t="s">
        <v>148</v>
      </c>
      <c r="H32" s="64"/>
      <c r="I32" s="259" t="s">
        <v>86</v>
      </c>
      <c r="J32" s="259"/>
      <c r="K32" s="259"/>
    </row>
    <row r="33" spans="1:11" ht="3" customHeight="1" x14ac:dyDescent="0.2">
      <c r="C33" s="50"/>
      <c r="D33" s="47"/>
    </row>
    <row r="34" spans="1:11" x14ac:dyDescent="0.2">
      <c r="A34" s="56" t="s">
        <v>126</v>
      </c>
      <c r="B34" s="281" t="s">
        <v>101</v>
      </c>
      <c r="C34" s="282"/>
      <c r="D34" s="63">
        <f>G19</f>
        <v>510</v>
      </c>
    </row>
    <row r="35" spans="1:11" ht="3.75" customHeight="1" x14ac:dyDescent="0.2">
      <c r="C35" s="50"/>
    </row>
    <row r="36" spans="1:11" x14ac:dyDescent="0.2">
      <c r="A36" s="56" t="s">
        <v>113</v>
      </c>
      <c r="B36" s="283" t="s">
        <v>127</v>
      </c>
      <c r="C36" s="283"/>
      <c r="D36" s="63" t="s">
        <v>48</v>
      </c>
    </row>
    <row r="37" spans="1:11" ht="3.75" customHeight="1" x14ac:dyDescent="0.2"/>
    <row r="38" spans="1:11" s="66" customFormat="1" ht="22.5" customHeight="1" x14ac:dyDescent="0.2">
      <c r="A38" s="274" t="s">
        <v>64</v>
      </c>
      <c r="B38" s="274"/>
      <c r="C38" s="274"/>
      <c r="D38" s="272" t="s">
        <v>86</v>
      </c>
      <c r="E38" s="272"/>
      <c r="F38" s="272"/>
      <c r="G38" s="272"/>
      <c r="H38" s="272"/>
      <c r="I38" s="272"/>
      <c r="J38" s="272"/>
      <c r="K38" s="272"/>
    </row>
    <row r="39" spans="1:11" x14ac:dyDescent="0.2">
      <c r="A39" s="238" t="s">
        <v>63</v>
      </c>
      <c r="B39" s="238"/>
      <c r="C39" s="238"/>
      <c r="D39" s="259" t="s">
        <v>86</v>
      </c>
      <c r="E39" s="259"/>
      <c r="F39" s="259"/>
      <c r="G39" s="22" t="s">
        <v>25</v>
      </c>
      <c r="H39" s="275" t="s">
        <v>86</v>
      </c>
      <c r="I39" s="275"/>
      <c r="J39" s="275"/>
      <c r="K39" s="275"/>
    </row>
    <row r="40" spans="1:11" ht="3.75" customHeight="1" x14ac:dyDescent="0.2"/>
    <row r="41" spans="1:11" ht="10.5" customHeight="1" x14ac:dyDescent="0.2"/>
    <row r="42" spans="1:11" ht="10.5" customHeight="1" x14ac:dyDescent="0.2"/>
    <row r="52" spans="1:10" x14ac:dyDescent="0.2">
      <c r="B52" s="38"/>
      <c r="C52" s="38"/>
      <c r="G52" s="38"/>
      <c r="H52" s="38"/>
      <c r="J52" s="38"/>
    </row>
    <row r="53" spans="1:10" x14ac:dyDescent="0.2">
      <c r="A53" s="73"/>
      <c r="I53" s="74"/>
    </row>
    <row r="54" spans="1:10" x14ac:dyDescent="0.2">
      <c r="A54" s="75"/>
      <c r="B54" s="57"/>
      <c r="C54" s="57"/>
    </row>
    <row r="55" spans="1:10" x14ac:dyDescent="0.2">
      <c r="A55" s="75"/>
      <c r="B55" s="57"/>
      <c r="C55" s="57"/>
    </row>
    <row r="58" spans="1:10" x14ac:dyDescent="0.2">
      <c r="A58" s="75"/>
      <c r="B58" s="54"/>
      <c r="E58" s="54"/>
      <c r="F58" s="54"/>
      <c r="G58" s="54"/>
      <c r="H58" s="54"/>
      <c r="I58" s="54"/>
      <c r="J58" s="54"/>
    </row>
    <row r="59" spans="1:10" x14ac:dyDescent="0.2">
      <c r="A59" s="75"/>
      <c r="B59" s="54"/>
      <c r="E59" s="54"/>
      <c r="F59" s="54"/>
      <c r="G59" s="54"/>
      <c r="H59" s="54"/>
      <c r="I59" s="54"/>
      <c r="J59" s="54"/>
    </row>
  </sheetData>
  <mergeCells count="36">
    <mergeCell ref="A8:E8"/>
    <mergeCell ref="F8:K8"/>
    <mergeCell ref="D9:E9"/>
    <mergeCell ref="G9:H9"/>
    <mergeCell ref="J9:K9"/>
    <mergeCell ref="D38:K38"/>
    <mergeCell ref="A39:C39"/>
    <mergeCell ref="D39:F39"/>
    <mergeCell ref="F15:K15"/>
    <mergeCell ref="E3:F3"/>
    <mergeCell ref="B12:E12"/>
    <mergeCell ref="G12:K12"/>
    <mergeCell ref="B27:C27"/>
    <mergeCell ref="B29:C29"/>
    <mergeCell ref="A38:C38"/>
    <mergeCell ref="H39:K39"/>
    <mergeCell ref="A5:C5"/>
    <mergeCell ref="B6:C6"/>
    <mergeCell ref="B34:C34"/>
    <mergeCell ref="B36:C36"/>
    <mergeCell ref="J10:K10"/>
    <mergeCell ref="B32:C32"/>
    <mergeCell ref="I32:K32"/>
    <mergeCell ref="F29:K29"/>
    <mergeCell ref="D10:E10"/>
    <mergeCell ref="G10:H10"/>
    <mergeCell ref="H17:J17"/>
    <mergeCell ref="A19:B19"/>
    <mergeCell ref="E19:F19"/>
    <mergeCell ref="H19:J19"/>
    <mergeCell ref="A14:C14"/>
    <mergeCell ref="A17:B17"/>
    <mergeCell ref="E17:F17"/>
    <mergeCell ref="J22:K22"/>
    <mergeCell ref="J23:K23"/>
    <mergeCell ref="B28:C28"/>
  </mergeCells>
  <conditionalFormatting sqref="B28">
    <cfRule type="cellIs" dxfId="36" priority="1" operator="equal">
      <formula>"gross"</formula>
    </cfRule>
    <cfRule type="cellIs" dxfId="35" priority="2" operator="equal">
      <formula>"klein/mittel"</formula>
    </cfRule>
    <cfRule type="cellIs" dxfId="34" priority="3" operator="equal">
      <formula>"kein"</formula>
    </cfRule>
  </conditionalFormatting>
  <conditionalFormatting sqref="B53 F58:H58">
    <cfRule type="containsText" dxfId="33" priority="22" operator="containsText" text="kein">
      <formula>NOT(ISERROR(SEARCH("kein",B53)))</formula>
    </cfRule>
  </conditionalFormatting>
  <conditionalFormatting sqref="B53 F58:I58">
    <cfRule type="containsText" dxfId="32" priority="20" operator="containsText" text="gross">
      <formula>NOT(ISERROR(SEARCH("gross",B53)))</formula>
    </cfRule>
    <cfRule type="containsText" dxfId="31" priority="21" operator="containsText" text="mittel">
      <formula>NOT(ISERROR(SEARCH("mittel",B53)))</formula>
    </cfRule>
  </conditionalFormatting>
  <conditionalFormatting sqref="B26:C26">
    <cfRule type="cellIs" dxfId="30" priority="14" operator="equal">
      <formula>"schlecht"</formula>
    </cfRule>
    <cfRule type="cellIs" dxfId="29" priority="15" operator="equal">
      <formula>"mittel"</formula>
    </cfRule>
    <cfRule type="cellIs" dxfId="28" priority="16" operator="equal">
      <formula>"gut"</formula>
    </cfRule>
  </conditionalFormatting>
  <conditionalFormatting sqref="B27:C27">
    <cfRule type="cellIs" dxfId="27" priority="17" operator="equal">
      <formula>"gross"</formula>
    </cfRule>
    <cfRule type="cellIs" dxfId="26" priority="18" operator="equal">
      <formula>"klein/mittel"</formula>
    </cfRule>
    <cfRule type="cellIs" dxfId="25" priority="19" operator="equal">
      <formula>"kein"</formula>
    </cfRule>
  </conditionalFormatting>
  <conditionalFormatting sqref="D27:D28">
    <cfRule type="cellIs" dxfId="24" priority="4" operator="equal">
      <formula>"gross"</formula>
    </cfRule>
    <cfRule type="cellIs" dxfId="23" priority="5" operator="equal">
      <formula>"mittel"</formula>
    </cfRule>
    <cfRule type="cellIs" dxfId="22" priority="6" operator="equal">
      <formula>"kein/klein"</formula>
    </cfRule>
  </conditionalFormatting>
  <conditionalFormatting sqref="D32">
    <cfRule type="cellIs" dxfId="21" priority="9" operator="greaterThan">
      <formula>2</formula>
    </cfRule>
    <cfRule type="cellIs" dxfId="20" priority="10" operator="lessThanOrEqual">
      <formula>2</formula>
    </cfRule>
  </conditionalFormatting>
  <conditionalFormatting sqref="F32">
    <cfRule type="cellIs" dxfId="19" priority="7" operator="equal">
      <formula>"nein"</formula>
    </cfRule>
    <cfRule type="cellIs" dxfId="18" priority="8" operator="equal">
      <formula>"Ja"</formula>
    </cfRule>
  </conditionalFormatting>
  <dataValidations disablePrompts="1" count="10">
    <dataValidation type="list" allowBlank="1" showInputMessage="1" showErrorMessage="1" sqref="K27:K28" xr:uid="{5835EF86-6F01-4C98-9762-10A59B4382C2}">
      <formula1>$M$37:$M$42</formula1>
    </dataValidation>
    <dataValidation type="list" errorStyle="information" allowBlank="1" showErrorMessage="1" errorTitle="VSA-DSS mini" error="Wert entspricht nicht VSA-DSS-mini 2020" sqref="B6:C6" xr:uid="{CFB25074-8867-4809-921E-C548D57B9EAE}">
      <formula1>"Fluss Stau, grösseres Fliessgewässer, grosser Mittellandbach, grosser Voralpenbach, grosses Fliessgewässer, kleiner Mittellandbach, kleiner Voralpenbach, Quellgewässer, unbekannt"</formula1>
    </dataValidation>
    <dataValidation type="list" errorStyle="information" allowBlank="1" showInputMessage="1" showErrorMessage="1" errorTitle="Modul G" error="Wert entspricht nicht der Vorgabe nach Modul G Tabelle G4/G6" sqref="B26" xr:uid="{63C23EEC-492F-4BC5-AA7D-2E0E9E5FA4A1}">
      <formula1>"gut, mittel, schlecht, unklar, keine Aussage möglich"</formula1>
    </dataValidation>
    <dataValidation type="list" errorStyle="information" allowBlank="1" showInputMessage="1" showErrorMessage="1" errorTitle="Modul G" error="Wert entspricht nicht der Vorgabe gemäss Modul G Tabelle G4/G6" sqref="C26" xr:uid="{88A269C0-975E-4A12-A948-0723869A2A1A}">
      <formula1>"gut, mittel, schlecht, unklar, keine Aussage möglich"</formula1>
    </dataValidation>
    <dataValidation type="list" errorStyle="information" allowBlank="1" showInputMessage="1" showErrorMessage="1" errorTitle="Modul G" error="Wert entspricht nicht der Vorgabe gemäss Modul G Tabelle G12" sqref="D27:D28" xr:uid="{6585D69F-7B5D-498A-81DB-309A7E4CAFCC}">
      <formula1>"kein/klein, mittel, gross, unklar, keine Aussage"</formula1>
    </dataValidation>
    <dataValidation type="list" errorStyle="information" allowBlank="1" showInputMessage="1" showErrorMessage="1" errorTitle="Modul G" error="Wert entspricht nicht der Vorgabe Modul G, Tabelle G12" sqref="B29:C29" xr:uid="{C22332A9-7927-4545-A796-C203A4EE9E93}">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allowBlank="1" showInputMessage="1" showErrorMessage="1" sqref="D29 D36" xr:uid="{FBD2D1E0-2C20-40E3-BEA9-677F507ED76E}">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allowBlank="1" showInputMessage="1" showErrorMessage="1" error="Wert entspricht nicht der Vorgabe Gemäss Modul G Tabelle G5/G7" sqref="B27:C27" xr:uid="{D44EDE48-D225-467D-A377-613A59F1F060}"/>
    <dataValidation type="list" allowBlank="1" showInputMessage="1" showErrorMessage="1" sqref="F32" xr:uid="{421280CE-AED7-4A49-B5C2-DEA7F7BFCA90}">
      <formula1>"Ja, Nein, unbekannt"</formula1>
    </dataValidation>
    <dataValidation type="list" allowBlank="1" showInputMessage="1" showErrorMessage="1" sqref="B28:C28" xr:uid="{08F1916E-E120-4327-B26D-D07CD1F3B585}">
      <formula1>"kein, klein/mittel, gross, unklar, keine Aussage"</formula1>
    </dataValidation>
  </dataValidations>
  <pageMargins left="0.7" right="0.7" top="0.78740157499999996" bottom="0.78740157499999996" header="0.3" footer="0.3"/>
  <pageSetup paperSize="9" scale="92" orientation="landscape" verticalDpi="0" r:id="rId1"/>
  <headerFooter>
    <oddHeader>&amp;LRelevanzmatrix Mischabwasser</oddHeader>
    <oddFooter>&amp;L&amp;D</oddFooter>
  </headerFooter>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Stufe 1">
                <anchor moveWithCells="1">
                  <from>
                    <xdr:col>6</xdr:col>
                    <xdr:colOff>85725</xdr:colOff>
                    <xdr:row>2</xdr:row>
                    <xdr:rowOff>19050</xdr:rowOff>
                  </from>
                  <to>
                    <xdr:col>6</xdr:col>
                    <xdr:colOff>742950</xdr:colOff>
                    <xdr:row>2</xdr:row>
                    <xdr:rowOff>152400</xdr:rowOff>
                  </to>
                </anchor>
              </controlPr>
            </control>
          </mc:Choice>
        </mc:AlternateContent>
        <mc:AlternateContent xmlns:mc="http://schemas.openxmlformats.org/markup-compatibility/2006">
          <mc:Choice Requires="x14">
            <control shapeId="6146" r:id="rId5" name="Check Box 2">
              <controlPr defaultSize="0" autoFill="0" autoLine="0" autoPict="0" altText="Stufe 1">
                <anchor moveWithCells="1">
                  <from>
                    <xdr:col>8</xdr:col>
                    <xdr:colOff>9525</xdr:colOff>
                    <xdr:row>2</xdr:row>
                    <xdr:rowOff>19050</xdr:rowOff>
                  </from>
                  <to>
                    <xdr:col>8</xdr:col>
                    <xdr:colOff>771525</xdr:colOff>
                    <xdr:row>2</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D1AF-9121-48BE-8594-178BFE737A50}">
  <dimension ref="A1:W66"/>
  <sheetViews>
    <sheetView tabSelected="1" view="pageLayout" zoomScale="90" zoomScaleNormal="115" zoomScalePageLayoutView="90" workbookViewId="0">
      <selection activeCell="A29" sqref="A29"/>
    </sheetView>
  </sheetViews>
  <sheetFormatPr baseColWidth="10" defaultColWidth="4" defaultRowHeight="11.25" x14ac:dyDescent="0.2"/>
  <cols>
    <col min="1" max="1" width="13.75" style="7" customWidth="1"/>
    <col min="2" max="4" width="11.625" style="7" customWidth="1"/>
    <col min="5" max="5" width="4.125" style="7" customWidth="1"/>
    <col min="6" max="6" width="7.5" style="7" customWidth="1"/>
    <col min="7" max="7" width="11.625" style="7" customWidth="1"/>
    <col min="8" max="8" width="4.125" style="7" customWidth="1"/>
    <col min="9" max="9" width="7.5" style="7" customWidth="1"/>
    <col min="10" max="15" width="11.625" style="7" customWidth="1"/>
    <col min="16" max="16" width="9.375" style="7" customWidth="1"/>
    <col min="17" max="16384" width="4" style="7"/>
  </cols>
  <sheetData>
    <row r="1" spans="1:20" s="57" customFormat="1" ht="13.5" customHeight="1" x14ac:dyDescent="0.2">
      <c r="A1" s="96" t="s">
        <v>189</v>
      </c>
      <c r="B1" s="97"/>
      <c r="C1" s="97"/>
      <c r="D1" s="98"/>
      <c r="E1" s="111"/>
      <c r="F1" s="111"/>
      <c r="G1" s="111"/>
      <c r="H1" s="111"/>
      <c r="I1" s="111"/>
      <c r="J1" s="111"/>
      <c r="K1" s="111"/>
      <c r="L1" s="111"/>
      <c r="M1" s="111"/>
      <c r="N1" s="111"/>
      <c r="O1" s="111"/>
      <c r="P1" s="111"/>
    </row>
    <row r="2" spans="1:20" s="101" customFormat="1" ht="27.75" customHeight="1" x14ac:dyDescent="0.2">
      <c r="A2" s="140" t="s">
        <v>180</v>
      </c>
      <c r="B2" s="306" t="s">
        <v>227</v>
      </c>
      <c r="C2" s="306"/>
      <c r="D2" s="316" t="s">
        <v>4</v>
      </c>
      <c r="E2" s="317"/>
      <c r="F2" s="318"/>
      <c r="G2" s="319" t="str">
        <f>IF($B$2="","",VLOOKUP($B$2,Metadaten!$B$17:I$97,8,0))</f>
        <v>Freienbach</v>
      </c>
      <c r="H2" s="320"/>
      <c r="I2" s="321"/>
      <c r="J2" s="141" t="s">
        <v>128</v>
      </c>
      <c r="K2" s="142">
        <f>IF($B$2="","",VLOOKUP($B$2,Metadaten!$B$17:I$97,3,0))</f>
        <v>2701065.95</v>
      </c>
      <c r="L2" s="322" t="s">
        <v>204</v>
      </c>
      <c r="M2" s="322"/>
      <c r="N2" s="355" t="s">
        <v>253</v>
      </c>
      <c r="O2" s="355" t="s">
        <v>254</v>
      </c>
      <c r="P2" s="112"/>
      <c r="R2" s="102"/>
      <c r="T2" s="103"/>
    </row>
    <row r="3" spans="1:20" s="101" customFormat="1" ht="13.5" customHeight="1" x14ac:dyDescent="0.2">
      <c r="A3" s="143" t="s">
        <v>98</v>
      </c>
      <c r="B3" s="307" t="str">
        <f>IF($B$2="","",VLOOKUP($B$2,Metadaten!$B$17:I$97,2,0))</f>
        <v>Staldenbach</v>
      </c>
      <c r="C3" s="307"/>
      <c r="D3" s="316" t="s">
        <v>110</v>
      </c>
      <c r="E3" s="317"/>
      <c r="F3" s="318"/>
      <c r="G3" s="319" t="str">
        <f>IF($B$2="","",VLOOKUP($B$2,Metadaten!$B$17:I$97,7,0))</f>
        <v>Mischabwasser</v>
      </c>
      <c r="H3" s="320"/>
      <c r="I3" s="321"/>
      <c r="J3" s="144" t="s">
        <v>129</v>
      </c>
      <c r="K3" s="142">
        <f>IF($B$2="","",VLOOKUP($B$2,Metadaten!$B$17:I$97,4,0))</f>
        <v>1228259.06</v>
      </c>
      <c r="L3" s="322"/>
      <c r="M3" s="322"/>
      <c r="N3" s="113" t="s">
        <v>147</v>
      </c>
      <c r="O3" s="114" t="s">
        <v>147</v>
      </c>
      <c r="P3" s="112"/>
    </row>
    <row r="4" spans="1:20" ht="6" customHeight="1" x14ac:dyDescent="0.2">
      <c r="A4" s="115"/>
      <c r="B4" s="115"/>
      <c r="C4" s="115"/>
      <c r="D4" s="115"/>
      <c r="E4" s="115"/>
      <c r="F4" s="115"/>
      <c r="G4" s="116"/>
      <c r="H4" s="116"/>
      <c r="I4" s="116"/>
      <c r="J4" s="117"/>
      <c r="K4" s="117"/>
      <c r="L4" s="115"/>
      <c r="M4" s="115"/>
      <c r="N4" s="115"/>
      <c r="O4" s="115"/>
      <c r="P4" s="115"/>
    </row>
    <row r="5" spans="1:20" s="57" customFormat="1" ht="13.5" customHeight="1" x14ac:dyDescent="0.2">
      <c r="A5" s="294" t="s">
        <v>107</v>
      </c>
      <c r="B5" s="295"/>
      <c r="C5" s="295"/>
      <c r="D5" s="296"/>
      <c r="E5" s="118"/>
      <c r="F5" s="118"/>
      <c r="G5" s="111"/>
      <c r="H5" s="111"/>
      <c r="I5" s="119"/>
      <c r="J5" s="119"/>
      <c r="K5" s="119"/>
      <c r="L5" s="119"/>
      <c r="M5" s="111"/>
      <c r="N5" s="120"/>
      <c r="O5" s="111"/>
      <c r="P5" s="111"/>
    </row>
    <row r="6" spans="1:20" s="57" customFormat="1" ht="13.5" customHeight="1" x14ac:dyDescent="0.2">
      <c r="A6" s="71" t="s">
        <v>111</v>
      </c>
      <c r="B6" s="291" t="s">
        <v>252</v>
      </c>
      <c r="C6" s="291"/>
      <c r="D6" s="291"/>
      <c r="E6" s="145" t="s">
        <v>74</v>
      </c>
      <c r="F6" s="110" t="s">
        <v>213</v>
      </c>
      <c r="G6" s="121">
        <v>2.3E-2</v>
      </c>
      <c r="H6" s="145" t="s">
        <v>214</v>
      </c>
      <c r="I6" s="110" t="s">
        <v>213</v>
      </c>
      <c r="J6" s="122">
        <v>0.21</v>
      </c>
      <c r="K6" s="214" t="s">
        <v>191</v>
      </c>
      <c r="L6" s="214"/>
      <c r="M6" s="123">
        <v>3.79</v>
      </c>
      <c r="N6" s="10" t="s">
        <v>2</v>
      </c>
      <c r="O6" s="314" t="s">
        <v>86</v>
      </c>
      <c r="P6" s="315"/>
    </row>
    <row r="7" spans="1:20" ht="3.75" customHeight="1" x14ac:dyDescent="0.2">
      <c r="A7" s="115"/>
      <c r="B7" s="115"/>
      <c r="C7" s="115"/>
      <c r="D7" s="115"/>
      <c r="E7" s="115"/>
      <c r="F7" s="115"/>
      <c r="G7" s="115"/>
      <c r="H7" s="115"/>
      <c r="I7" s="115"/>
      <c r="J7" s="115"/>
      <c r="K7" s="115"/>
      <c r="L7" s="115"/>
      <c r="M7" s="115"/>
      <c r="N7" s="115"/>
      <c r="O7" s="115"/>
      <c r="P7" s="115"/>
    </row>
    <row r="8" spans="1:20" s="57" customFormat="1" ht="13.5" customHeight="1" x14ac:dyDescent="0.2">
      <c r="A8" s="323" t="s">
        <v>22</v>
      </c>
      <c r="B8" s="324"/>
      <c r="C8" s="324"/>
      <c r="D8" s="324"/>
      <c r="E8" s="324"/>
      <c r="F8" s="324"/>
      <c r="G8" s="324"/>
      <c r="H8" s="324"/>
      <c r="I8" s="325"/>
      <c r="J8" s="313" t="s">
        <v>96</v>
      </c>
      <c r="K8" s="313"/>
      <c r="L8" s="313"/>
      <c r="M8" s="313"/>
      <c r="N8" s="313"/>
      <c r="O8" s="313"/>
      <c r="P8" s="313"/>
    </row>
    <row r="9" spans="1:20" s="57" customFormat="1" ht="25.5" customHeight="1" x14ac:dyDescent="0.2">
      <c r="A9" s="13" t="s">
        <v>208</v>
      </c>
      <c r="B9" s="314" t="s">
        <v>89</v>
      </c>
      <c r="C9" s="315"/>
      <c r="D9" s="13" t="s">
        <v>77</v>
      </c>
      <c r="E9" s="308" t="s">
        <v>193</v>
      </c>
      <c r="F9" s="309"/>
      <c r="G9" s="309"/>
      <c r="H9" s="309"/>
      <c r="I9" s="310"/>
      <c r="J9" s="13" t="s">
        <v>208</v>
      </c>
      <c r="K9" s="311" t="s">
        <v>89</v>
      </c>
      <c r="L9" s="312"/>
      <c r="M9" s="13" t="s">
        <v>77</v>
      </c>
      <c r="N9" s="308" t="s">
        <v>193</v>
      </c>
      <c r="O9" s="309"/>
      <c r="P9" s="310"/>
    </row>
    <row r="10" spans="1:20" s="57" customFormat="1" ht="25.5" customHeight="1" x14ac:dyDescent="0.2">
      <c r="A10" s="13" t="s">
        <v>200</v>
      </c>
      <c r="B10" s="330" t="s">
        <v>194</v>
      </c>
      <c r="C10" s="331"/>
      <c r="D10" s="13" t="s">
        <v>23</v>
      </c>
      <c r="E10" s="311" t="s">
        <v>201</v>
      </c>
      <c r="F10" s="337"/>
      <c r="G10" s="337"/>
      <c r="H10" s="337"/>
      <c r="I10" s="312"/>
      <c r="J10" s="13" t="s">
        <v>200</v>
      </c>
      <c r="K10" s="329" t="s">
        <v>194</v>
      </c>
      <c r="L10" s="329"/>
      <c r="M10" s="13" t="s">
        <v>23</v>
      </c>
      <c r="N10" s="329" t="s">
        <v>201</v>
      </c>
      <c r="O10" s="343"/>
      <c r="P10" s="343"/>
    </row>
    <row r="11" spans="1:20" s="57" customFormat="1" ht="3.75" customHeight="1" x14ac:dyDescent="0.2">
      <c r="A11" s="111"/>
      <c r="B11" s="111"/>
      <c r="C11" s="111"/>
      <c r="D11" s="111"/>
      <c r="E11" s="111"/>
      <c r="F11" s="111"/>
      <c r="G11" s="111"/>
      <c r="H11" s="111"/>
      <c r="I11" s="111"/>
      <c r="J11" s="111"/>
      <c r="K11" s="111"/>
      <c r="L11" s="111"/>
      <c r="M11" s="111"/>
      <c r="N11" s="111"/>
      <c r="O11" s="111"/>
      <c r="P11" s="111"/>
    </row>
    <row r="12" spans="1:20" s="57" customFormat="1" ht="13.5" customHeight="1" x14ac:dyDescent="0.2">
      <c r="A12" s="10" t="s">
        <v>21</v>
      </c>
      <c r="B12" s="314" t="s">
        <v>86</v>
      </c>
      <c r="C12" s="328"/>
      <c r="D12" s="328"/>
      <c r="E12" s="328"/>
      <c r="F12" s="328"/>
      <c r="G12" s="328"/>
      <c r="H12" s="328"/>
      <c r="I12" s="315"/>
      <c r="J12" s="124" t="s">
        <v>2</v>
      </c>
      <c r="K12" s="303" t="s">
        <v>86</v>
      </c>
      <c r="L12" s="303"/>
      <c r="M12" s="303"/>
      <c r="N12" s="303"/>
      <c r="O12" s="303"/>
      <c r="P12" s="303"/>
    </row>
    <row r="13" spans="1:20" ht="6" customHeight="1" x14ac:dyDescent="0.2">
      <c r="A13" s="115"/>
      <c r="B13" s="125"/>
      <c r="C13" s="125"/>
      <c r="D13" s="125"/>
      <c r="E13" s="125"/>
      <c r="F13" s="125"/>
      <c r="G13" s="125"/>
      <c r="H13" s="125"/>
      <c r="I13" s="125"/>
      <c r="J13" s="125"/>
      <c r="K13" s="125"/>
      <c r="L13" s="125"/>
      <c r="M13" s="125"/>
      <c r="N13" s="125"/>
      <c r="O13" s="115"/>
      <c r="P13" s="115"/>
    </row>
    <row r="14" spans="1:20" s="57" customFormat="1" ht="13.5" customHeight="1" x14ac:dyDescent="0.2">
      <c r="A14" s="174" t="s">
        <v>190</v>
      </c>
      <c r="B14" s="174"/>
      <c r="C14" s="174"/>
      <c r="D14" s="174"/>
      <c r="E14" s="111"/>
      <c r="F14" s="111"/>
      <c r="G14" s="111"/>
      <c r="H14" s="111"/>
      <c r="I14" s="111"/>
      <c r="J14" s="111"/>
      <c r="K14" s="111"/>
      <c r="L14" s="111"/>
      <c r="M14" s="111"/>
      <c r="N14" s="111"/>
      <c r="O14" s="111"/>
      <c r="P14" s="111"/>
    </row>
    <row r="15" spans="1:20" s="57" customFormat="1" ht="13.5" customHeight="1" x14ac:dyDescent="0.2">
      <c r="A15" s="10" t="s">
        <v>179</v>
      </c>
      <c r="B15" s="334" t="str">
        <f>IF($B$2="","",VLOOKUP($B$2,Metadaten!$B$17:I$97,5,0))</f>
        <v>RUB Weid</v>
      </c>
      <c r="C15" s="335"/>
      <c r="D15" s="10" t="s">
        <v>181</v>
      </c>
      <c r="E15" s="333" t="str">
        <f>IF($B$2="","",VLOOKUP($B$2,Metadaten!$B$17:I$97,6,0))</f>
        <v>FR_RUB_2337</v>
      </c>
      <c r="F15" s="333"/>
      <c r="G15" s="333"/>
      <c r="H15" s="167" t="s">
        <v>203</v>
      </c>
      <c r="I15" s="168"/>
      <c r="J15" s="126" t="s">
        <v>245</v>
      </c>
      <c r="K15" s="146" t="s">
        <v>178</v>
      </c>
      <c r="L15" s="147"/>
      <c r="M15" s="126" t="s">
        <v>67</v>
      </c>
      <c r="N15" s="111"/>
      <c r="O15" s="111"/>
      <c r="P15" s="111"/>
    </row>
    <row r="16" spans="1:20" ht="3.75" customHeight="1" x14ac:dyDescent="0.2">
      <c r="A16" s="115"/>
      <c r="B16" s="115"/>
      <c r="C16" s="115"/>
      <c r="D16" s="127"/>
      <c r="E16" s="115"/>
      <c r="F16" s="115"/>
      <c r="G16" s="115"/>
      <c r="H16" s="115"/>
      <c r="I16" s="115"/>
      <c r="J16" s="115"/>
      <c r="K16" s="115"/>
      <c r="L16" s="115"/>
      <c r="M16" s="115"/>
      <c r="N16" s="115"/>
      <c r="O16" s="111"/>
      <c r="P16" s="111"/>
    </row>
    <row r="17" spans="1:16" s="57" customFormat="1" ht="13.5" customHeight="1" x14ac:dyDescent="0.2">
      <c r="A17" s="336" t="s">
        <v>20</v>
      </c>
      <c r="B17" s="336"/>
      <c r="C17" s="214" t="s">
        <v>103</v>
      </c>
      <c r="D17" s="214"/>
      <c r="E17" s="290">
        <v>31</v>
      </c>
      <c r="F17" s="292"/>
      <c r="G17" s="167" t="s">
        <v>88</v>
      </c>
      <c r="H17" s="332"/>
      <c r="I17" s="168"/>
      <c r="J17" s="126">
        <v>11</v>
      </c>
      <c r="K17" s="41" t="s">
        <v>138</v>
      </c>
      <c r="L17" s="41"/>
      <c r="M17" s="128">
        <v>6000</v>
      </c>
      <c r="N17" s="111"/>
      <c r="O17" s="111"/>
      <c r="P17" s="111"/>
    </row>
    <row r="18" spans="1:16" s="57" customFormat="1" ht="3.75" customHeight="1" x14ac:dyDescent="0.2">
      <c r="A18" s="111"/>
      <c r="B18" s="111"/>
      <c r="C18" s="111"/>
      <c r="D18" s="111"/>
      <c r="E18" s="111"/>
      <c r="F18" s="111"/>
      <c r="G18" s="111"/>
      <c r="H18" s="111"/>
      <c r="I18" s="111"/>
      <c r="J18" s="111"/>
      <c r="K18" s="111"/>
      <c r="L18" s="111"/>
      <c r="M18" s="111"/>
      <c r="N18" s="111"/>
      <c r="O18" s="111"/>
      <c r="P18" s="111"/>
    </row>
    <row r="19" spans="1:16" s="46" customFormat="1" ht="13.5" customHeight="1" x14ac:dyDescent="0.2">
      <c r="A19" s="336" t="s">
        <v>91</v>
      </c>
      <c r="B19" s="336"/>
      <c r="C19" s="214" t="s">
        <v>139</v>
      </c>
      <c r="D19" s="214"/>
      <c r="E19" s="290">
        <v>1.9</v>
      </c>
      <c r="F19" s="292"/>
      <c r="G19" s="167" t="s">
        <v>140</v>
      </c>
      <c r="H19" s="332"/>
      <c r="I19" s="168"/>
      <c r="J19" s="126">
        <v>510</v>
      </c>
      <c r="K19" s="214" t="s">
        <v>215</v>
      </c>
      <c r="L19" s="214"/>
      <c r="M19" s="126" t="s">
        <v>48</v>
      </c>
      <c r="N19" s="129"/>
      <c r="O19" s="111"/>
      <c r="P19" s="111"/>
    </row>
    <row r="20" spans="1:16" s="46" customFormat="1" ht="3.75" customHeight="1" x14ac:dyDescent="0.2">
      <c r="A20" s="130"/>
      <c r="B20" s="130"/>
      <c r="C20" s="131"/>
      <c r="D20" s="131"/>
      <c r="E20" s="132"/>
      <c r="F20" s="132"/>
      <c r="G20" s="131"/>
      <c r="H20" s="131"/>
      <c r="I20" s="131"/>
      <c r="J20" s="132"/>
      <c r="K20" s="131"/>
      <c r="L20" s="131"/>
      <c r="M20" s="132"/>
      <c r="N20" s="129"/>
      <c r="O20" s="111"/>
      <c r="P20" s="111"/>
    </row>
    <row r="21" spans="1:16" s="46" customFormat="1" ht="13.5" customHeight="1" x14ac:dyDescent="0.2">
      <c r="A21" s="281" t="s">
        <v>216</v>
      </c>
      <c r="B21" s="282"/>
      <c r="C21" s="338" t="s">
        <v>251</v>
      </c>
      <c r="D21" s="341"/>
      <c r="E21" s="341"/>
      <c r="F21" s="342"/>
      <c r="G21" s="167" t="s">
        <v>25</v>
      </c>
      <c r="H21" s="332"/>
      <c r="I21" s="168"/>
      <c r="J21" s="338" t="s">
        <v>217</v>
      </c>
      <c r="K21" s="328"/>
      <c r="L21" s="328"/>
      <c r="M21" s="315"/>
      <c r="N21" s="129"/>
      <c r="O21" s="111"/>
      <c r="P21" s="111"/>
    </row>
    <row r="22" spans="1:16" ht="6" customHeight="1" x14ac:dyDescent="0.2">
      <c r="A22" s="115"/>
      <c r="B22" s="115"/>
      <c r="C22" s="115"/>
      <c r="D22" s="115"/>
      <c r="E22" s="115"/>
      <c r="F22" s="115"/>
      <c r="G22" s="115"/>
      <c r="H22" s="115"/>
      <c r="I22" s="115"/>
      <c r="J22" s="115"/>
      <c r="K22" s="115"/>
      <c r="L22" s="115"/>
      <c r="M22" s="115"/>
      <c r="N22" s="115"/>
      <c r="O22" s="115"/>
      <c r="P22" s="115"/>
    </row>
    <row r="23" spans="1:16" s="57" customFormat="1" ht="13.5" customHeight="1" x14ac:dyDescent="0.2">
      <c r="A23" s="148" t="s">
        <v>113</v>
      </c>
      <c r="B23" s="149"/>
      <c r="C23" s="149"/>
      <c r="D23" s="150"/>
      <c r="E23" s="111"/>
      <c r="F23" s="111"/>
      <c r="G23" s="111"/>
      <c r="H23" s="111"/>
      <c r="I23" s="111"/>
      <c r="J23" s="111"/>
      <c r="K23" s="111"/>
      <c r="L23" s="111"/>
      <c r="M23" s="111"/>
      <c r="N23" s="111"/>
      <c r="O23" s="111"/>
      <c r="P23" s="111"/>
    </row>
    <row r="24" spans="1:16" s="104" customFormat="1" ht="13.5" customHeight="1" x14ac:dyDescent="0.2">
      <c r="A24" s="300" t="s">
        <v>211</v>
      </c>
      <c r="B24" s="301"/>
      <c r="C24" s="302"/>
      <c r="D24" s="299" t="s">
        <v>218</v>
      </c>
      <c r="E24" s="299"/>
      <c r="F24" s="299"/>
      <c r="G24" s="299"/>
      <c r="H24" s="299"/>
      <c r="I24" s="299"/>
      <c r="J24" s="299"/>
      <c r="K24" s="299"/>
      <c r="L24" s="299"/>
      <c r="M24" s="299"/>
      <c r="N24" s="299"/>
      <c r="O24" s="299"/>
      <c r="P24" s="299"/>
    </row>
    <row r="25" spans="1:16" s="104" customFormat="1" ht="3.75" customHeight="1" x14ac:dyDescent="0.2">
      <c r="A25" s="133"/>
      <c r="B25" s="134"/>
      <c r="C25" s="135"/>
      <c r="D25" s="136"/>
      <c r="E25" s="135"/>
      <c r="F25" s="135"/>
      <c r="G25" s="135"/>
      <c r="H25" s="135"/>
      <c r="I25" s="135"/>
      <c r="J25" s="135"/>
      <c r="K25" s="135"/>
      <c r="L25" s="135"/>
      <c r="M25" s="135"/>
      <c r="N25" s="135"/>
      <c r="O25" s="135"/>
      <c r="P25" s="135"/>
    </row>
    <row r="26" spans="1:16" s="104" customFormat="1" ht="13.5" customHeight="1" x14ac:dyDescent="0.2">
      <c r="A26" s="336" t="s">
        <v>162</v>
      </c>
      <c r="B26" s="336"/>
      <c r="C26" s="336"/>
      <c r="D26" s="336"/>
      <c r="E26" s="336"/>
      <c r="F26" s="336"/>
      <c r="G26" s="336"/>
      <c r="H26" s="336"/>
      <c r="I26" s="336"/>
      <c r="J26" s="336"/>
      <c r="K26" s="336"/>
      <c r="L26" s="336"/>
      <c r="M26" s="336"/>
      <c r="N26" s="336"/>
      <c r="O26" s="336"/>
      <c r="P26" s="336"/>
    </row>
    <row r="27" spans="1:16" s="104" customFormat="1" ht="13.5" customHeight="1" x14ac:dyDescent="0.2">
      <c r="A27" s="71" t="s">
        <v>31</v>
      </c>
      <c r="B27" s="297" t="s">
        <v>183</v>
      </c>
      <c r="C27" s="297"/>
      <c r="D27" s="297"/>
      <c r="E27" s="297"/>
      <c r="F27" s="297"/>
      <c r="G27" s="297"/>
      <c r="H27" s="293" t="s">
        <v>159</v>
      </c>
      <c r="I27" s="293"/>
      <c r="J27" s="293"/>
      <c r="L27" s="287" t="s">
        <v>212</v>
      </c>
      <c r="M27" s="288"/>
      <c r="N27" s="289"/>
      <c r="O27" s="287" t="s">
        <v>34</v>
      </c>
      <c r="P27" s="289"/>
    </row>
    <row r="28" spans="1:16" s="104" customFormat="1" ht="33.75" customHeight="1" x14ac:dyDescent="0.2">
      <c r="A28" s="151" t="s">
        <v>105</v>
      </c>
      <c r="B28" s="298" t="s">
        <v>86</v>
      </c>
      <c r="C28" s="298"/>
      <c r="D28" s="298"/>
      <c r="E28" s="298"/>
      <c r="F28" s="298"/>
      <c r="G28" s="298"/>
      <c r="H28" s="290" t="s">
        <v>161</v>
      </c>
      <c r="I28" s="291"/>
      <c r="J28" s="292"/>
      <c r="K28" s="135"/>
      <c r="L28" s="290" t="s">
        <v>161</v>
      </c>
      <c r="M28" s="291"/>
      <c r="N28" s="292"/>
      <c r="O28" s="290" t="s">
        <v>45</v>
      </c>
      <c r="P28" s="292"/>
    </row>
    <row r="29" spans="1:16" s="104" customFormat="1" ht="33.75" customHeight="1" x14ac:dyDescent="0.2">
      <c r="A29" s="356" t="s">
        <v>255</v>
      </c>
      <c r="B29" s="299" t="s">
        <v>86</v>
      </c>
      <c r="C29" s="299"/>
      <c r="D29" s="299"/>
      <c r="E29" s="299"/>
      <c r="F29" s="299"/>
      <c r="G29" s="299"/>
      <c r="H29" s="290" t="s">
        <v>143</v>
      </c>
      <c r="I29" s="291"/>
      <c r="J29" s="292"/>
      <c r="K29" s="135"/>
      <c r="L29" s="290" t="s">
        <v>143</v>
      </c>
      <c r="M29" s="291"/>
      <c r="N29" s="292"/>
      <c r="O29" s="290" t="s">
        <v>48</v>
      </c>
      <c r="P29" s="292"/>
    </row>
    <row r="30" spans="1:16" s="104" customFormat="1" ht="3.75" customHeight="1" x14ac:dyDescent="0.2">
      <c r="A30" s="135"/>
      <c r="B30" s="135"/>
      <c r="C30" s="135"/>
      <c r="D30" s="135"/>
      <c r="E30" s="135"/>
      <c r="F30" s="135"/>
      <c r="G30" s="135"/>
      <c r="H30" s="135"/>
      <c r="I30" s="135"/>
      <c r="J30" s="135"/>
      <c r="K30" s="135"/>
      <c r="L30" s="135"/>
      <c r="M30" s="135"/>
      <c r="N30" s="135"/>
      <c r="O30" s="135"/>
      <c r="P30" s="135"/>
    </row>
    <row r="31" spans="1:16" s="104" customFormat="1" ht="13.5" customHeight="1" x14ac:dyDescent="0.2">
      <c r="A31" s="336" t="s">
        <v>188</v>
      </c>
      <c r="B31" s="336"/>
      <c r="C31" s="336"/>
      <c r="D31" s="336"/>
      <c r="E31" s="336"/>
      <c r="F31" s="336"/>
      <c r="G31" s="336"/>
      <c r="H31" s="336"/>
      <c r="I31" s="336"/>
      <c r="J31" s="336"/>
      <c r="K31" s="336"/>
      <c r="L31" s="336"/>
      <c r="M31" s="336"/>
      <c r="N31" s="336"/>
      <c r="O31" s="336"/>
      <c r="P31" s="336"/>
    </row>
    <row r="32" spans="1:16" s="104" customFormat="1" ht="13.5" customHeight="1" x14ac:dyDescent="0.2">
      <c r="A32" s="152"/>
      <c r="B32" s="287" t="s">
        <v>27</v>
      </c>
      <c r="C32" s="288"/>
      <c r="D32" s="289"/>
      <c r="E32" s="287" t="s">
        <v>28</v>
      </c>
      <c r="F32" s="288"/>
      <c r="G32" s="289"/>
      <c r="H32" s="287" t="s">
        <v>29</v>
      </c>
      <c r="I32" s="288"/>
      <c r="J32" s="289"/>
      <c r="K32" s="287" t="s">
        <v>30</v>
      </c>
      <c r="L32" s="288"/>
      <c r="M32" s="288"/>
      <c r="N32" s="289"/>
      <c r="O32" s="293" t="s">
        <v>170</v>
      </c>
      <c r="P32" s="293"/>
    </row>
    <row r="33" spans="1:23" s="18" customFormat="1" ht="33.75" x14ac:dyDescent="0.2">
      <c r="A33" s="153" t="s">
        <v>31</v>
      </c>
      <c r="B33" s="154" t="s">
        <v>163</v>
      </c>
      <c r="C33" s="154" t="s">
        <v>164</v>
      </c>
      <c r="D33" s="154" t="s">
        <v>165</v>
      </c>
      <c r="E33" s="304" t="s">
        <v>54</v>
      </c>
      <c r="F33" s="305"/>
      <c r="G33" s="154" t="s">
        <v>166</v>
      </c>
      <c r="H33" s="304" t="s">
        <v>118</v>
      </c>
      <c r="I33" s="305"/>
      <c r="J33" s="154" t="s">
        <v>167</v>
      </c>
      <c r="K33" s="154" t="s">
        <v>75</v>
      </c>
      <c r="L33" s="154" t="s">
        <v>168</v>
      </c>
      <c r="M33" s="154" t="s">
        <v>169</v>
      </c>
      <c r="N33" s="154" t="s">
        <v>184</v>
      </c>
      <c r="O33" s="154" t="s">
        <v>209</v>
      </c>
      <c r="P33" s="154" t="s">
        <v>185</v>
      </c>
      <c r="T33" s="105"/>
      <c r="U33" s="105"/>
      <c r="V33" s="105"/>
      <c r="W33" s="105"/>
    </row>
    <row r="34" spans="1:23" ht="13.5" customHeight="1" x14ac:dyDescent="0.2">
      <c r="A34" s="64" t="s">
        <v>187</v>
      </c>
      <c r="B34" s="137" t="s">
        <v>246</v>
      </c>
      <c r="C34" s="137" t="s">
        <v>247</v>
      </c>
      <c r="D34" s="137" t="s">
        <v>248</v>
      </c>
      <c r="E34" s="339" t="s">
        <v>186</v>
      </c>
      <c r="F34" s="340"/>
      <c r="G34" s="137" t="s">
        <v>186</v>
      </c>
      <c r="H34" s="339" t="s">
        <v>246</v>
      </c>
      <c r="I34" s="340"/>
      <c r="J34" s="137" t="s">
        <v>246</v>
      </c>
      <c r="K34" s="137" t="s">
        <v>246</v>
      </c>
      <c r="L34" s="137" t="s">
        <v>246</v>
      </c>
      <c r="M34" s="137" t="s">
        <v>246</v>
      </c>
      <c r="N34" s="137" t="s">
        <v>246</v>
      </c>
      <c r="O34" s="137" t="s">
        <v>246</v>
      </c>
      <c r="P34" s="137" t="s">
        <v>246</v>
      </c>
    </row>
    <row r="35" spans="1:23" ht="3.75" customHeight="1" x14ac:dyDescent="0.2">
      <c r="A35" s="115"/>
      <c r="B35" s="115"/>
      <c r="C35" s="115"/>
      <c r="D35" s="115"/>
      <c r="E35" s="115"/>
      <c r="F35" s="115"/>
      <c r="G35" s="115"/>
      <c r="H35" s="115"/>
      <c r="I35" s="115"/>
      <c r="J35" s="115"/>
      <c r="K35" s="115"/>
      <c r="L35" s="115"/>
      <c r="M35" s="115"/>
      <c r="N35" s="115"/>
      <c r="O35" s="115"/>
      <c r="P35" s="115"/>
    </row>
    <row r="36" spans="1:23" ht="51" customHeight="1" x14ac:dyDescent="0.2">
      <c r="A36" s="155" t="s">
        <v>172</v>
      </c>
      <c r="B36" s="286" t="s">
        <v>86</v>
      </c>
      <c r="C36" s="286"/>
      <c r="D36" s="286"/>
      <c r="E36" s="286"/>
      <c r="F36" s="286"/>
      <c r="G36" s="286"/>
      <c r="H36" s="286"/>
      <c r="I36" s="286"/>
      <c r="J36" s="286"/>
      <c r="K36" s="286"/>
      <c r="L36" s="286"/>
      <c r="M36" s="286"/>
      <c r="N36" s="286"/>
      <c r="O36" s="286"/>
      <c r="P36" s="286"/>
    </row>
    <row r="37" spans="1:23" ht="13.5" customHeight="1" x14ac:dyDescent="0.2">
      <c r="A37" s="10" t="s">
        <v>195</v>
      </c>
      <c r="B37" s="303" t="s">
        <v>196</v>
      </c>
      <c r="C37" s="303"/>
      <c r="D37" s="303"/>
      <c r="E37" s="303"/>
      <c r="F37" s="303"/>
      <c r="G37" s="303"/>
      <c r="H37" s="303"/>
      <c r="I37" s="303"/>
      <c r="J37" s="303"/>
      <c r="K37" s="303"/>
      <c r="L37" s="303"/>
      <c r="M37" s="303"/>
      <c r="N37" s="303"/>
      <c r="O37" s="303"/>
      <c r="P37" s="303"/>
    </row>
    <row r="38" spans="1:23" ht="6" customHeight="1" x14ac:dyDescent="0.2">
      <c r="A38" s="115"/>
      <c r="B38" s="115"/>
      <c r="C38" s="115"/>
      <c r="D38" s="115"/>
      <c r="E38" s="115"/>
      <c r="F38" s="115"/>
      <c r="G38" s="115"/>
      <c r="H38" s="115"/>
      <c r="I38" s="115"/>
      <c r="J38" s="115"/>
      <c r="K38" s="115"/>
      <c r="L38" s="115"/>
      <c r="M38" s="115"/>
      <c r="N38" s="115"/>
      <c r="O38" s="115"/>
      <c r="P38" s="115"/>
    </row>
    <row r="39" spans="1:23" s="89" customFormat="1" ht="13.5" customHeight="1" x14ac:dyDescent="0.2">
      <c r="A39" s="294" t="s">
        <v>182</v>
      </c>
      <c r="B39" s="295"/>
      <c r="C39" s="295"/>
      <c r="D39" s="296"/>
      <c r="E39" s="138"/>
      <c r="F39" s="138"/>
      <c r="G39" s="138"/>
      <c r="H39" s="138"/>
      <c r="I39" s="138"/>
      <c r="J39" s="138"/>
      <c r="K39" s="138"/>
      <c r="L39" s="138"/>
      <c r="M39" s="138"/>
      <c r="N39" s="138"/>
      <c r="O39" s="138"/>
      <c r="P39" s="138"/>
    </row>
    <row r="40" spans="1:23" s="57" customFormat="1" ht="13.5" customHeight="1" x14ac:dyDescent="0.2">
      <c r="A40" s="167" t="s">
        <v>175</v>
      </c>
      <c r="B40" s="168"/>
      <c r="C40" s="314" t="s">
        <v>86</v>
      </c>
      <c r="D40" s="328"/>
      <c r="E40" s="328"/>
      <c r="F40" s="328"/>
      <c r="G40" s="328"/>
      <c r="H40" s="328"/>
      <c r="I40" s="328"/>
      <c r="J40" s="328"/>
      <c r="K40" s="328"/>
      <c r="L40" s="328"/>
      <c r="M40" s="328"/>
      <c r="N40" s="328"/>
      <c r="O40" s="328"/>
      <c r="P40" s="315"/>
    </row>
    <row r="41" spans="1:23" s="57" customFormat="1" ht="3.75" customHeight="1" x14ac:dyDescent="0.2">
      <c r="A41" s="111"/>
      <c r="B41" s="111"/>
      <c r="C41" s="111"/>
      <c r="D41" s="139"/>
      <c r="E41" s="132"/>
      <c r="F41" s="132"/>
      <c r="G41" s="111"/>
      <c r="H41" s="111"/>
      <c r="I41" s="111"/>
      <c r="J41" s="111"/>
      <c r="K41" s="111"/>
      <c r="L41" s="111"/>
      <c r="M41" s="111"/>
      <c r="N41" s="111"/>
      <c r="O41" s="111"/>
      <c r="P41" s="111"/>
    </row>
    <row r="42" spans="1:23" s="57" customFormat="1" ht="13.5" customHeight="1" x14ac:dyDescent="0.2">
      <c r="A42" s="167" t="s">
        <v>174</v>
      </c>
      <c r="B42" s="168"/>
      <c r="C42" s="303" t="s">
        <v>86</v>
      </c>
      <c r="D42" s="303"/>
      <c r="E42" s="303"/>
      <c r="F42" s="303"/>
      <c r="G42" s="303"/>
      <c r="H42" s="303"/>
      <c r="I42" s="303"/>
      <c r="J42" s="303"/>
      <c r="K42" s="303"/>
      <c r="L42" s="303"/>
      <c r="M42" s="303"/>
      <c r="N42" s="303"/>
      <c r="O42" s="303"/>
      <c r="P42" s="303"/>
    </row>
    <row r="43" spans="1:23" s="57" customFormat="1" ht="3.75" customHeight="1" x14ac:dyDescent="0.2">
      <c r="A43" s="111"/>
      <c r="B43" s="111"/>
      <c r="C43" s="111"/>
      <c r="D43" s="139"/>
      <c r="E43" s="111"/>
      <c r="F43" s="111"/>
      <c r="G43" s="111"/>
      <c r="H43" s="111"/>
      <c r="I43" s="111"/>
      <c r="J43" s="111"/>
      <c r="K43" s="111"/>
      <c r="L43" s="111"/>
      <c r="M43" s="111"/>
      <c r="N43" s="111"/>
      <c r="O43" s="111"/>
      <c r="P43" s="111"/>
    </row>
    <row r="44" spans="1:23" s="57" customFormat="1" ht="25.5" customHeight="1" x14ac:dyDescent="0.2">
      <c r="A44" s="167" t="s">
        <v>173</v>
      </c>
      <c r="B44" s="168"/>
      <c r="C44" s="286" t="s">
        <v>202</v>
      </c>
      <c r="D44" s="286"/>
      <c r="E44" s="286"/>
      <c r="F44" s="286"/>
      <c r="G44" s="286"/>
      <c r="H44" s="286"/>
      <c r="I44" s="286"/>
      <c r="J44" s="286"/>
      <c r="K44" s="286"/>
      <c r="L44" s="286"/>
      <c r="M44" s="286"/>
      <c r="N44" s="286"/>
      <c r="O44" s="286"/>
      <c r="P44" s="286"/>
    </row>
    <row r="45" spans="1:23" s="57" customFormat="1" ht="3.75" customHeight="1" x14ac:dyDescent="0.2">
      <c r="A45" s="111"/>
      <c r="B45" s="111"/>
      <c r="C45" s="111"/>
      <c r="D45" s="111"/>
      <c r="E45" s="111"/>
      <c r="F45" s="111"/>
      <c r="G45" s="111"/>
      <c r="H45" s="111"/>
      <c r="I45" s="111"/>
      <c r="J45" s="111"/>
      <c r="K45" s="111"/>
      <c r="L45" s="111"/>
      <c r="M45" s="111"/>
      <c r="N45" s="111"/>
      <c r="O45" s="111"/>
      <c r="P45" s="111"/>
    </row>
    <row r="46" spans="1:23" s="57" customFormat="1" ht="25.5" customHeight="1" x14ac:dyDescent="0.2">
      <c r="A46" s="326" t="s">
        <v>64</v>
      </c>
      <c r="B46" s="327"/>
      <c r="C46" s="286" t="s">
        <v>86</v>
      </c>
      <c r="D46" s="286"/>
      <c r="E46" s="286"/>
      <c r="F46" s="286"/>
      <c r="G46" s="286"/>
      <c r="H46" s="286"/>
      <c r="I46" s="286"/>
      <c r="J46" s="286"/>
      <c r="K46" s="286"/>
      <c r="L46" s="286"/>
      <c r="M46" s="286"/>
      <c r="N46" s="286"/>
      <c r="O46" s="286"/>
      <c r="P46" s="286"/>
    </row>
    <row r="47" spans="1:23" ht="3.75" customHeight="1" x14ac:dyDescent="0.2"/>
    <row r="48" spans="1:23" ht="10.5" customHeight="1" x14ac:dyDescent="0.2"/>
    <row r="49" spans="1:13" ht="10.5" customHeight="1" x14ac:dyDescent="0.2"/>
    <row r="59" spans="1:13" x14ac:dyDescent="0.2">
      <c r="B59" s="38"/>
      <c r="C59" s="38"/>
      <c r="D59" s="38"/>
      <c r="J59" s="38"/>
      <c r="K59" s="38"/>
      <c r="M59" s="38"/>
    </row>
    <row r="60" spans="1:13" x14ac:dyDescent="0.2">
      <c r="A60" s="73"/>
      <c r="L60" s="74"/>
    </row>
    <row r="61" spans="1:13" x14ac:dyDescent="0.2">
      <c r="A61" s="75"/>
      <c r="B61" s="57"/>
      <c r="C61" s="57"/>
      <c r="D61" s="57"/>
    </row>
    <row r="62" spans="1:13" x14ac:dyDescent="0.2">
      <c r="A62" s="75"/>
      <c r="B62" s="57"/>
      <c r="C62" s="57"/>
      <c r="D62" s="57"/>
    </row>
    <row r="65" spans="1:13" x14ac:dyDescent="0.2">
      <c r="A65" s="75"/>
      <c r="B65" s="54"/>
      <c r="C65" s="54"/>
      <c r="G65" s="54"/>
      <c r="H65" s="54"/>
      <c r="I65" s="54"/>
      <c r="J65" s="54"/>
      <c r="K65" s="54"/>
      <c r="L65" s="54"/>
      <c r="M65" s="54"/>
    </row>
    <row r="66" spans="1:13" x14ac:dyDescent="0.2">
      <c r="A66" s="75"/>
      <c r="B66" s="54"/>
      <c r="C66" s="54"/>
      <c r="G66" s="54"/>
      <c r="H66" s="54"/>
      <c r="I66" s="54"/>
      <c r="J66" s="54"/>
      <c r="K66" s="54"/>
      <c r="L66" s="54"/>
      <c r="M66" s="54"/>
    </row>
  </sheetData>
  <mergeCells count="76">
    <mergeCell ref="B9:C9"/>
    <mergeCell ref="J21:M21"/>
    <mergeCell ref="G19:I19"/>
    <mergeCell ref="H33:I33"/>
    <mergeCell ref="E34:F34"/>
    <mergeCell ref="H34:I34"/>
    <mergeCell ref="K19:L19"/>
    <mergeCell ref="A31:P31"/>
    <mergeCell ref="A26:P26"/>
    <mergeCell ref="A21:B21"/>
    <mergeCell ref="C21:F21"/>
    <mergeCell ref="G21:I21"/>
    <mergeCell ref="A19:B19"/>
    <mergeCell ref="C19:D19"/>
    <mergeCell ref="E19:F19"/>
    <mergeCell ref="N10:P10"/>
    <mergeCell ref="K10:L10"/>
    <mergeCell ref="B10:C10"/>
    <mergeCell ref="E17:F17"/>
    <mergeCell ref="G17:I17"/>
    <mergeCell ref="K12:P12"/>
    <mergeCell ref="E15:G15"/>
    <mergeCell ref="B15:C15"/>
    <mergeCell ref="A17:B17"/>
    <mergeCell ref="C17:D17"/>
    <mergeCell ref="E10:I10"/>
    <mergeCell ref="B12:I12"/>
    <mergeCell ref="H15:I15"/>
    <mergeCell ref="A14:D14"/>
    <mergeCell ref="A46:B46"/>
    <mergeCell ref="A40:B40"/>
    <mergeCell ref="C40:P40"/>
    <mergeCell ref="C42:P42"/>
    <mergeCell ref="C44:P44"/>
    <mergeCell ref="C46:P46"/>
    <mergeCell ref="A42:B42"/>
    <mergeCell ref="A44:B44"/>
    <mergeCell ref="B2:C2"/>
    <mergeCell ref="B3:C3"/>
    <mergeCell ref="N9:P9"/>
    <mergeCell ref="K9:L9"/>
    <mergeCell ref="J8:P8"/>
    <mergeCell ref="A5:D5"/>
    <mergeCell ref="B6:D6"/>
    <mergeCell ref="K6:L6"/>
    <mergeCell ref="O6:P6"/>
    <mergeCell ref="D2:F2"/>
    <mergeCell ref="D3:F3"/>
    <mergeCell ref="G2:I2"/>
    <mergeCell ref="G3:I3"/>
    <mergeCell ref="L2:M3"/>
    <mergeCell ref="A8:I8"/>
    <mergeCell ref="E9:I9"/>
    <mergeCell ref="A39:D39"/>
    <mergeCell ref="B27:G27"/>
    <mergeCell ref="B28:G28"/>
    <mergeCell ref="B29:G29"/>
    <mergeCell ref="A24:C24"/>
    <mergeCell ref="D24:P24"/>
    <mergeCell ref="B37:P37"/>
    <mergeCell ref="E32:G32"/>
    <mergeCell ref="H32:J32"/>
    <mergeCell ref="K32:N32"/>
    <mergeCell ref="H29:J29"/>
    <mergeCell ref="H28:J28"/>
    <mergeCell ref="L28:N28"/>
    <mergeCell ref="E33:F33"/>
    <mergeCell ref="L27:N27"/>
    <mergeCell ref="O32:P32"/>
    <mergeCell ref="B36:P36"/>
    <mergeCell ref="B32:D32"/>
    <mergeCell ref="L29:N29"/>
    <mergeCell ref="O27:P27"/>
    <mergeCell ref="O28:P28"/>
    <mergeCell ref="O29:P29"/>
    <mergeCell ref="H27:J27"/>
  </mergeCells>
  <conditionalFormatting sqref="B60:C60 H65:K65">
    <cfRule type="containsText" dxfId="17" priority="44" operator="containsText" text="kein">
      <formula>NOT(ISERROR(SEARCH("kein",B60)))</formula>
    </cfRule>
  </conditionalFormatting>
  <conditionalFormatting sqref="B60:C60 H65:L65">
    <cfRule type="containsText" dxfId="16" priority="42" operator="containsText" text="gross">
      <formula>NOT(ISERROR(SEARCH("gross",B60)))</formula>
    </cfRule>
    <cfRule type="containsText" dxfId="15" priority="43" operator="containsText" text="mittel">
      <formula>NOT(ISERROR(SEARCH("mittel",B60)))</formula>
    </cfRule>
  </conditionalFormatting>
  <conditionalFormatting sqref="B34:E34 G34:H34 J34:P34">
    <cfRule type="cellIs" dxfId="14" priority="10" operator="equal">
      <formula>"relevant"</formula>
    </cfRule>
  </conditionalFormatting>
  <conditionalFormatting sqref="E19:F19">
    <cfRule type="cellIs" dxfId="13" priority="9" operator="greaterThan">
      <formula>2</formula>
    </cfRule>
  </conditionalFormatting>
  <conditionalFormatting sqref="J19">
    <cfRule type="cellIs" dxfId="12" priority="8" operator="greaterThan">
      <formula>500</formula>
    </cfRule>
  </conditionalFormatting>
  <conditionalFormatting sqref="L28">
    <cfRule type="cellIs" dxfId="11" priority="18" operator="equal">
      <formula>"klein/mittel"</formula>
    </cfRule>
    <cfRule type="cellIs" dxfId="10" priority="19" operator="equal">
      <formula>"kein"</formula>
    </cfRule>
  </conditionalFormatting>
  <conditionalFormatting sqref="L28:L29">
    <cfRule type="cellIs" dxfId="9" priority="11" operator="equal">
      <formula>"gross"</formula>
    </cfRule>
  </conditionalFormatting>
  <conditionalFormatting sqref="L29">
    <cfRule type="cellIs" dxfId="8" priority="12" operator="equal">
      <formula>"mittel"</formula>
    </cfRule>
    <cfRule type="cellIs" dxfId="7" priority="13" operator="equal">
      <formula>"kein/klein"</formula>
    </cfRule>
  </conditionalFormatting>
  <conditionalFormatting sqref="M19">
    <cfRule type="expression" dxfId="6" priority="5">
      <formula>AND($M$19="Nein")</formula>
    </cfRule>
  </conditionalFormatting>
  <dataValidations count="11">
    <dataValidation type="list" errorStyle="information" allowBlank="1" errorTitle="VSA-DSS mini" error="Wert entspricht nicht VSA-DSS-mini 2020" sqref="B6:D6" xr:uid="{8E2C7B3F-62AC-4F19-9EB5-F871C87920BE}">
      <formula1>"Fluss Stau, grösseres Fliessgewässer, grosser Mittellandbach, grosser Voralpenbach, grosses Fliessgewässer, kleiner Mittellandbach, kleiner Voralpenbach, Quellgewässer, unbekannt"</formula1>
    </dataValidation>
    <dataValidation type="list" errorStyle="information" allowBlank="1" showInputMessage="1" showErrorMessage="1" errorTitle="Modul G" error="Wert entspricht nicht der Vorgabe gemäss Modul G Tabelle G12" sqref="H29:I29 L29" xr:uid="{968000D8-1695-4EE9-955F-B1B48E25213D}">
      <formula1>"kein/klein, mittel, gross, unklar, keine Aussage"</formula1>
    </dataValidation>
    <dataValidation type="list" errorStyle="information" allowBlank="1" showInputMessage="1" showErrorMessage="1" errorTitle="Modul G" error="Wert entspricht nicht der Vorgabe Modul G, Tabelle G12" sqref="O28" xr:uid="{1F362420-5AFA-4EA5-B8FF-C5A0AE83D3A9}">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allowBlank="1" showInputMessage="1" showErrorMessage="1" sqref="O29" xr:uid="{9E1DF5E0-E947-47CE-9FCA-322BC783C6F3}">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type="list" allowBlank="1" showInputMessage="1" showErrorMessage="1" sqref="M20" xr:uid="{DB97522C-ABF9-4851-9E51-6F60555756BD}">
      <formula1>"Ja, Nein, Jein, unbekannt"</formula1>
    </dataValidation>
    <dataValidation type="list" allowBlank="1" showInputMessage="1" showErrorMessage="1" sqref="M15" xr:uid="{5242693B-2EE4-4696-AFB6-4F7DB142CEB5}">
      <formula1>"ja, nein"</formula1>
    </dataValidation>
    <dataValidation type="list" allowBlank="1" showInputMessage="1" showErrorMessage="1" sqref="L28 H28:J28" xr:uid="{E1A00462-454B-4398-9DB2-CEB2D22DD8CB}">
      <formula1>"kein, klein/mittel, gross, unklar, keine Aussage"</formula1>
    </dataValidation>
    <dataValidation type="list" allowBlank="1" showInputMessage="1" showErrorMessage="1" sqref="B34:E34 G34:H34 J34:P34" xr:uid="{44DA1526-3B83-4341-82F7-A7732245B5EC}">
      <formula1>"relevant, nicht relevant, unklar, keine Angabe"</formula1>
    </dataValidation>
    <dataValidation type="list" allowBlank="1" showInputMessage="1" showErrorMessage="1" sqref="J15" xr:uid="{A38D85C0-1E44-4342-8182-BF2E3308841E}">
      <formula1>"RU, RUB, RKB, RRB, RB, PW, SK, Schacht, andere"</formula1>
    </dataValidation>
    <dataValidation type="list" allowBlank="1" showInputMessage="1" showErrorMessage="1" sqref="F6 I6" xr:uid="{142DFF35-7B62-4EE1-9973-E383B1C80221}">
      <formula1>"[m3/s], [l/s]"</formula1>
    </dataValidation>
    <dataValidation type="list" allowBlank="1" showInputMessage="1" showErrorMessage="1" sqref="M19" xr:uid="{0C9C410E-2CC8-47F5-9D1E-AC656178AD73}">
      <formula1>"Ja, Nein, Jein, unklar, unbekannt"</formula1>
    </dataValidation>
  </dataValidations>
  <pageMargins left="0.7" right="0.7" top="0.78740157499999996" bottom="0.78740157499999996" header="0.3" footer="0.3"/>
  <pageSetup paperSize="9" scale="72" orientation="landscape" r:id="rId1"/>
  <headerFooter>
    <oddHeader>&amp;L&amp;"-,Fett"Übersichtsblatt Einleitstelle Fliessgewässer
&amp;"-,Standard"Mischabwasser&amp;R&amp;8&amp;D</oddHeader>
    <oddFooter>&amp;L&amp;8Projektnummer | Projektname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F648-E9E4-443F-B258-256FA1387171}">
  <dimension ref="A1:W46"/>
  <sheetViews>
    <sheetView view="pageLayout" zoomScale="90" zoomScaleNormal="115" zoomScalePageLayoutView="90" workbookViewId="0">
      <selection activeCell="A29" sqref="A29"/>
    </sheetView>
  </sheetViews>
  <sheetFormatPr baseColWidth="10" defaultColWidth="5.75" defaultRowHeight="11.25" x14ac:dyDescent="0.2"/>
  <cols>
    <col min="1" max="1" width="13.75" style="7" customWidth="1"/>
    <col min="2" max="4" width="11.625" style="7" customWidth="1"/>
    <col min="5" max="5" width="4.125" style="7" customWidth="1"/>
    <col min="6" max="6" width="7.5" style="7" customWidth="1"/>
    <col min="7" max="7" width="11.625" style="7" customWidth="1"/>
    <col min="8" max="8" width="4.125" style="7" customWidth="1"/>
    <col min="9" max="9" width="7.375" style="7" customWidth="1"/>
    <col min="10" max="12" width="11.625" style="7" customWidth="1"/>
    <col min="13" max="13" width="10.5" style="7" customWidth="1"/>
    <col min="14" max="14" width="12.5" style="7" customWidth="1"/>
    <col min="15" max="15" width="12.75" style="7" customWidth="1"/>
    <col min="16" max="16" width="10" style="7" customWidth="1"/>
    <col min="17" max="16384" width="5.75" style="7"/>
  </cols>
  <sheetData>
    <row r="1" spans="1:20" s="57" customFormat="1" ht="13.5" customHeight="1" x14ac:dyDescent="0.2">
      <c r="A1" s="174" t="s">
        <v>109</v>
      </c>
      <c r="B1" s="174"/>
      <c r="C1" s="174"/>
      <c r="D1" s="174"/>
      <c r="E1" s="111"/>
      <c r="F1" s="111"/>
      <c r="G1" s="111"/>
      <c r="H1" s="111"/>
      <c r="I1" s="111"/>
      <c r="J1" s="111"/>
      <c r="K1" s="111"/>
      <c r="L1" s="111"/>
      <c r="M1" s="111"/>
      <c r="N1" s="111"/>
      <c r="O1" s="111"/>
      <c r="P1" s="111"/>
    </row>
    <row r="2" spans="1:20" s="101" customFormat="1" ht="31.5" customHeight="1" x14ac:dyDescent="0.2">
      <c r="A2" s="140" t="s">
        <v>180</v>
      </c>
      <c r="B2" s="306" t="s">
        <v>237</v>
      </c>
      <c r="C2" s="306"/>
      <c r="D2" s="316" t="s">
        <v>4</v>
      </c>
      <c r="E2" s="317"/>
      <c r="F2" s="318"/>
      <c r="G2" s="319" t="str">
        <f>IF($B$2="","",VLOOKUP($B$2,Metadaten!$B$17:I$97,8,0))</f>
        <v>Freienbach</v>
      </c>
      <c r="H2" s="320"/>
      <c r="I2" s="321"/>
      <c r="J2" s="141" t="s">
        <v>128</v>
      </c>
      <c r="K2" s="142">
        <f>IF($B$2="","",VLOOKUP($B$2,Metadaten!$B$17:I$97,3,0))</f>
        <v>2701089.15</v>
      </c>
      <c r="L2" s="322" t="s">
        <v>204</v>
      </c>
      <c r="M2" s="322"/>
      <c r="N2" s="355" t="s">
        <v>253</v>
      </c>
      <c r="O2" s="355" t="s">
        <v>254</v>
      </c>
      <c r="P2" s="112"/>
      <c r="R2" s="102"/>
      <c r="T2" s="103"/>
    </row>
    <row r="3" spans="1:20" s="101" customFormat="1" ht="13.5" customHeight="1" x14ac:dyDescent="0.2">
      <c r="A3" s="143" t="s">
        <v>98</v>
      </c>
      <c r="B3" s="307" t="str">
        <f>IF($B$2="","",VLOOKUP($B$2,Metadaten!$B$17:I$97,2,0))</f>
        <v>Riethofbach</v>
      </c>
      <c r="C3" s="307"/>
      <c r="D3" s="316" t="s">
        <v>110</v>
      </c>
      <c r="E3" s="317"/>
      <c r="F3" s="318"/>
      <c r="G3" s="319" t="str">
        <f>IF($B$2="","",VLOOKUP($B$2,Metadaten!$B$17:I$97,7,0))</f>
        <v>Regenabwasser</v>
      </c>
      <c r="H3" s="320"/>
      <c r="I3" s="321"/>
      <c r="J3" s="144" t="s">
        <v>129</v>
      </c>
      <c r="K3" s="142">
        <f>IF($B$2="","",VLOOKUP($B$2,Metadaten!$B$17:I$97,4,0))</f>
        <v>1228919.3999999999</v>
      </c>
      <c r="L3" s="322"/>
      <c r="M3" s="322"/>
      <c r="N3" s="113" t="s">
        <v>147</v>
      </c>
      <c r="O3" s="114" t="s">
        <v>147</v>
      </c>
      <c r="P3" s="112"/>
    </row>
    <row r="4" spans="1:20" ht="6" customHeight="1" x14ac:dyDescent="0.2">
      <c r="A4" s="111"/>
      <c r="B4" s="111"/>
      <c r="C4" s="111"/>
      <c r="D4" s="111"/>
      <c r="E4" s="116"/>
      <c r="F4" s="116"/>
      <c r="G4" s="116"/>
      <c r="H4" s="116"/>
      <c r="I4" s="116"/>
      <c r="J4" s="116"/>
      <c r="K4" s="111"/>
      <c r="L4" s="111"/>
      <c r="M4" s="111"/>
      <c r="N4" s="115"/>
      <c r="O4" s="115"/>
      <c r="P4" s="115"/>
    </row>
    <row r="5" spans="1:20" s="57" customFormat="1" ht="13.5" customHeight="1" x14ac:dyDescent="0.2">
      <c r="A5" s="174" t="s">
        <v>107</v>
      </c>
      <c r="B5" s="174"/>
      <c r="C5" s="174"/>
      <c r="D5" s="174"/>
      <c r="E5" s="111"/>
      <c r="F5" s="111"/>
      <c r="G5" s="111"/>
      <c r="H5" s="111"/>
      <c r="I5" s="111"/>
      <c r="J5" s="111"/>
      <c r="K5" s="111"/>
      <c r="L5" s="111"/>
      <c r="M5" s="120"/>
      <c r="N5" s="111"/>
      <c r="O5" s="111"/>
      <c r="P5" s="111"/>
    </row>
    <row r="6" spans="1:20" s="57" customFormat="1" ht="13.5" customHeight="1" x14ac:dyDescent="0.2">
      <c r="A6" s="71" t="s">
        <v>111</v>
      </c>
      <c r="B6" s="291" t="s">
        <v>136</v>
      </c>
      <c r="C6" s="291"/>
      <c r="D6" s="346"/>
      <c r="E6" s="145" t="s">
        <v>74</v>
      </c>
      <c r="F6" s="110" t="s">
        <v>213</v>
      </c>
      <c r="G6" s="159">
        <v>0.23</v>
      </c>
      <c r="H6" s="145" t="s">
        <v>214</v>
      </c>
      <c r="I6" s="110" t="s">
        <v>213</v>
      </c>
      <c r="J6" s="122">
        <v>0.21</v>
      </c>
      <c r="K6" s="214" t="s">
        <v>191</v>
      </c>
      <c r="L6" s="214"/>
      <c r="M6" s="123">
        <v>3.79</v>
      </c>
      <c r="N6" s="10" t="s">
        <v>2</v>
      </c>
      <c r="O6" s="314" t="s">
        <v>86</v>
      </c>
      <c r="P6" s="315"/>
    </row>
    <row r="7" spans="1:20" ht="3.75" customHeight="1" x14ac:dyDescent="0.2">
      <c r="A7" s="111"/>
      <c r="B7" s="111"/>
      <c r="C7" s="111"/>
      <c r="D7" s="111"/>
      <c r="E7" s="160"/>
      <c r="F7" s="111"/>
      <c r="G7" s="111"/>
      <c r="H7" s="111"/>
      <c r="I7" s="111"/>
      <c r="J7" s="111"/>
      <c r="K7" s="111"/>
      <c r="L7" s="111"/>
      <c r="M7" s="111"/>
      <c r="N7" s="115"/>
      <c r="O7" s="115"/>
      <c r="P7" s="115"/>
    </row>
    <row r="8" spans="1:20" s="57" customFormat="1" ht="13.5" customHeight="1" x14ac:dyDescent="0.2">
      <c r="A8" s="323" t="s">
        <v>22</v>
      </c>
      <c r="B8" s="324"/>
      <c r="C8" s="324"/>
      <c r="D8" s="324"/>
      <c r="E8" s="324"/>
      <c r="F8" s="324"/>
      <c r="G8" s="324"/>
      <c r="H8" s="324"/>
      <c r="I8" s="325"/>
      <c r="J8" s="313" t="s">
        <v>96</v>
      </c>
      <c r="K8" s="313"/>
      <c r="L8" s="313"/>
      <c r="M8" s="313"/>
      <c r="N8" s="313"/>
      <c r="O8" s="313"/>
      <c r="P8" s="313"/>
    </row>
    <row r="9" spans="1:20" s="57" customFormat="1" ht="25.5" customHeight="1" x14ac:dyDescent="0.2">
      <c r="A9" s="13" t="s">
        <v>208</v>
      </c>
      <c r="B9" s="314" t="s">
        <v>89</v>
      </c>
      <c r="C9" s="315"/>
      <c r="D9" s="13" t="s">
        <v>77</v>
      </c>
      <c r="E9" s="308" t="s">
        <v>193</v>
      </c>
      <c r="F9" s="309"/>
      <c r="G9" s="309"/>
      <c r="H9" s="309"/>
      <c r="I9" s="310"/>
      <c r="J9" s="13" t="s">
        <v>208</v>
      </c>
      <c r="K9" s="311" t="s">
        <v>89</v>
      </c>
      <c r="L9" s="312"/>
      <c r="M9" s="13" t="s">
        <v>77</v>
      </c>
      <c r="N9" s="308" t="s">
        <v>193</v>
      </c>
      <c r="O9" s="309"/>
      <c r="P9" s="310"/>
    </row>
    <row r="10" spans="1:20" s="57" customFormat="1" ht="25.5" customHeight="1" x14ac:dyDescent="0.2">
      <c r="A10" s="13" t="s">
        <v>200</v>
      </c>
      <c r="B10" s="330" t="s">
        <v>194</v>
      </c>
      <c r="C10" s="331"/>
      <c r="D10" s="13" t="s">
        <v>23</v>
      </c>
      <c r="E10" s="311" t="s">
        <v>201</v>
      </c>
      <c r="F10" s="337"/>
      <c r="G10" s="337"/>
      <c r="H10" s="337"/>
      <c r="I10" s="312"/>
      <c r="J10" s="13" t="s">
        <v>200</v>
      </c>
      <c r="K10" s="329" t="s">
        <v>194</v>
      </c>
      <c r="L10" s="329"/>
      <c r="M10" s="13" t="s">
        <v>23</v>
      </c>
      <c r="N10" s="329" t="s">
        <v>201</v>
      </c>
      <c r="O10" s="343"/>
      <c r="P10" s="343"/>
    </row>
    <row r="11" spans="1:20" s="57" customFormat="1" ht="3.75" customHeight="1" x14ac:dyDescent="0.2">
      <c r="A11" s="111"/>
      <c r="B11" s="111"/>
      <c r="C11" s="111"/>
      <c r="D11" s="111"/>
      <c r="E11" s="111"/>
      <c r="F11" s="111"/>
      <c r="G11" s="111"/>
      <c r="H11" s="111"/>
      <c r="I11" s="111"/>
      <c r="J11" s="111"/>
      <c r="K11" s="111"/>
      <c r="L11" s="111"/>
      <c r="M11" s="111"/>
      <c r="N11" s="111"/>
      <c r="O11" s="111"/>
      <c r="P11" s="111"/>
    </row>
    <row r="12" spans="1:20" s="57" customFormat="1" ht="13.5" customHeight="1" x14ac:dyDescent="0.2">
      <c r="A12" s="10" t="s">
        <v>21</v>
      </c>
      <c r="B12" s="314" t="s">
        <v>86</v>
      </c>
      <c r="C12" s="328"/>
      <c r="D12" s="328"/>
      <c r="E12" s="328"/>
      <c r="F12" s="328"/>
      <c r="G12" s="328"/>
      <c r="H12" s="328"/>
      <c r="I12" s="315"/>
      <c r="J12" s="10" t="s">
        <v>2</v>
      </c>
      <c r="K12" s="303" t="s">
        <v>86</v>
      </c>
      <c r="L12" s="303"/>
      <c r="M12" s="303"/>
      <c r="N12" s="303"/>
      <c r="O12" s="303"/>
      <c r="P12" s="303"/>
    </row>
    <row r="13" spans="1:20" ht="6" customHeight="1" x14ac:dyDescent="0.2">
      <c r="A13" s="111"/>
      <c r="B13" s="111"/>
      <c r="C13" s="111"/>
      <c r="D13" s="111"/>
      <c r="E13" s="116"/>
      <c r="F13" s="116"/>
      <c r="G13" s="116"/>
      <c r="H13" s="116"/>
      <c r="I13" s="116"/>
      <c r="J13" s="116"/>
      <c r="K13" s="111"/>
      <c r="L13" s="111"/>
      <c r="M13" s="111"/>
      <c r="N13" s="115"/>
      <c r="O13" s="115"/>
      <c r="P13" s="115"/>
    </row>
    <row r="14" spans="1:20" ht="13.5" customHeight="1" x14ac:dyDescent="0.2">
      <c r="A14" s="174" t="s">
        <v>199</v>
      </c>
      <c r="B14" s="174"/>
      <c r="C14" s="174"/>
      <c r="D14" s="174"/>
      <c r="E14" s="111"/>
      <c r="F14" s="111"/>
      <c r="G14" s="111"/>
      <c r="H14" s="111"/>
      <c r="I14" s="111"/>
      <c r="J14" s="111"/>
      <c r="K14" s="111"/>
      <c r="L14" s="111"/>
      <c r="M14" s="111"/>
      <c r="N14" s="115"/>
      <c r="O14" s="115"/>
      <c r="P14" s="115"/>
    </row>
    <row r="15" spans="1:20" s="57" customFormat="1" ht="13.5" customHeight="1" x14ac:dyDescent="0.2">
      <c r="A15" s="344" t="s">
        <v>132</v>
      </c>
      <c r="B15" s="53" t="s">
        <v>131</v>
      </c>
      <c r="C15" s="165"/>
      <c r="D15" s="347" t="s">
        <v>86</v>
      </c>
      <c r="E15" s="348"/>
      <c r="F15" s="349"/>
      <c r="G15" s="41" t="s">
        <v>112</v>
      </c>
      <c r="H15" s="338" t="s">
        <v>250</v>
      </c>
      <c r="I15" s="342"/>
      <c r="J15" s="10" t="s">
        <v>192</v>
      </c>
      <c r="K15" s="161">
        <v>1</v>
      </c>
      <c r="L15" s="167" t="s">
        <v>198</v>
      </c>
      <c r="M15" s="168"/>
      <c r="N15" s="127" t="s">
        <v>249</v>
      </c>
      <c r="O15" s="111"/>
      <c r="P15" s="111"/>
    </row>
    <row r="16" spans="1:20" ht="13.5" customHeight="1" x14ac:dyDescent="0.2">
      <c r="A16" s="344"/>
      <c r="B16" s="167" t="s">
        <v>158</v>
      </c>
      <c r="C16" s="168"/>
      <c r="D16" s="338" t="s">
        <v>220</v>
      </c>
      <c r="E16" s="341"/>
      <c r="F16" s="342"/>
      <c r="G16" s="10" t="s">
        <v>2</v>
      </c>
      <c r="H16" s="303" t="s">
        <v>86</v>
      </c>
      <c r="I16" s="303"/>
      <c r="J16" s="303"/>
      <c r="K16" s="303"/>
      <c r="L16" s="303"/>
      <c r="M16" s="303"/>
      <c r="N16" s="303"/>
      <c r="O16" s="115"/>
      <c r="P16" s="115"/>
    </row>
    <row r="17" spans="1:16" ht="3.75" customHeight="1" x14ac:dyDescent="0.2">
      <c r="A17" s="111"/>
      <c r="B17" s="111"/>
      <c r="C17" s="111"/>
      <c r="D17" s="111"/>
      <c r="E17" s="116"/>
      <c r="F17" s="116"/>
      <c r="G17" s="116"/>
      <c r="H17" s="116"/>
      <c r="I17" s="116"/>
      <c r="J17" s="116"/>
      <c r="K17" s="111"/>
      <c r="L17" s="111"/>
      <c r="M17" s="111"/>
      <c r="N17" s="115"/>
      <c r="O17" s="115"/>
      <c r="P17" s="115"/>
    </row>
    <row r="18" spans="1:16" ht="13.5" customHeight="1" x14ac:dyDescent="0.2">
      <c r="A18" s="344" t="s">
        <v>133</v>
      </c>
      <c r="B18" s="167" t="s">
        <v>197</v>
      </c>
      <c r="C18" s="168"/>
      <c r="D18" s="162" t="s">
        <v>186</v>
      </c>
      <c r="E18" s="111"/>
      <c r="F18" s="111"/>
      <c r="G18" s="115"/>
      <c r="H18" s="115"/>
      <c r="I18" s="115"/>
      <c r="J18" s="115"/>
      <c r="K18" s="111"/>
      <c r="L18" s="111"/>
      <c r="M18" s="111"/>
      <c r="N18" s="115"/>
      <c r="O18" s="115"/>
      <c r="P18" s="115"/>
    </row>
    <row r="19" spans="1:16" ht="13.5" customHeight="1" x14ac:dyDescent="0.2">
      <c r="A19" s="344"/>
      <c r="B19" s="214" t="s">
        <v>158</v>
      </c>
      <c r="C19" s="214"/>
      <c r="D19" s="338" t="s">
        <v>210</v>
      </c>
      <c r="E19" s="341"/>
      <c r="F19" s="342"/>
      <c r="G19" s="41" t="s">
        <v>2</v>
      </c>
      <c r="H19" s="303" t="s">
        <v>86</v>
      </c>
      <c r="I19" s="303"/>
      <c r="J19" s="303"/>
      <c r="K19" s="303"/>
      <c r="L19" s="303"/>
      <c r="M19" s="303"/>
      <c r="N19" s="303"/>
      <c r="O19" s="115"/>
      <c r="P19" s="115"/>
    </row>
    <row r="20" spans="1:16" ht="3.75" customHeight="1" x14ac:dyDescent="0.2">
      <c r="A20" s="131"/>
      <c r="B20" s="131"/>
      <c r="C20" s="131"/>
      <c r="D20" s="132"/>
      <c r="E20" s="132"/>
      <c r="F20" s="132"/>
      <c r="G20" s="139"/>
      <c r="H20" s="131"/>
      <c r="I20" s="131"/>
      <c r="J20" s="131"/>
      <c r="K20" s="139"/>
      <c r="L20" s="111"/>
      <c r="M20" s="111"/>
      <c r="N20" s="115"/>
      <c r="O20" s="115"/>
      <c r="P20" s="115"/>
    </row>
    <row r="21" spans="1:16" ht="13.5" customHeight="1" x14ac:dyDescent="0.2">
      <c r="A21" s="353" t="s">
        <v>156</v>
      </c>
      <c r="B21" s="354"/>
      <c r="C21" s="163" t="s">
        <v>145</v>
      </c>
      <c r="D21" s="166" t="s">
        <v>2</v>
      </c>
      <c r="E21" s="303" t="s">
        <v>157</v>
      </c>
      <c r="F21" s="303"/>
      <c r="G21" s="303"/>
      <c r="H21" s="303"/>
      <c r="I21" s="303"/>
      <c r="J21" s="303"/>
      <c r="K21" s="303"/>
      <c r="L21" s="303"/>
      <c r="M21" s="303"/>
      <c r="N21" s="303"/>
      <c r="O21" s="115"/>
      <c r="P21" s="115"/>
    </row>
    <row r="22" spans="1:16" ht="6" customHeight="1" x14ac:dyDescent="0.2">
      <c r="A22" s="115"/>
      <c r="B22" s="125"/>
      <c r="C22" s="125"/>
      <c r="D22" s="125"/>
      <c r="E22" s="125"/>
      <c r="F22" s="125"/>
      <c r="G22" s="125"/>
      <c r="H22" s="125"/>
      <c r="I22" s="125"/>
      <c r="J22" s="125"/>
      <c r="K22" s="125"/>
      <c r="L22" s="125"/>
      <c r="M22" s="125"/>
      <c r="N22" s="115"/>
      <c r="O22" s="115"/>
      <c r="P22" s="115"/>
    </row>
    <row r="23" spans="1:16" s="57" customFormat="1" ht="13.5" customHeight="1" x14ac:dyDescent="0.2">
      <c r="A23" s="174" t="s">
        <v>113</v>
      </c>
      <c r="B23" s="174"/>
      <c r="C23" s="345"/>
      <c r="D23" s="345"/>
      <c r="E23" s="111"/>
      <c r="F23" s="111"/>
      <c r="G23" s="111"/>
      <c r="H23" s="111"/>
      <c r="I23" s="111"/>
      <c r="J23" s="111"/>
      <c r="K23" s="111"/>
      <c r="L23" s="111"/>
      <c r="M23" s="111"/>
      <c r="N23" s="111"/>
      <c r="O23" s="111"/>
      <c r="P23" s="111"/>
    </row>
    <row r="24" spans="1:16" s="104" customFormat="1" ht="13.5" customHeight="1" x14ac:dyDescent="0.2">
      <c r="A24" s="300" t="s">
        <v>219</v>
      </c>
      <c r="B24" s="301"/>
      <c r="C24" s="302"/>
      <c r="D24" s="347" t="s">
        <v>218</v>
      </c>
      <c r="E24" s="348"/>
      <c r="F24" s="348"/>
      <c r="G24" s="348"/>
      <c r="H24" s="348"/>
      <c r="I24" s="348"/>
      <c r="J24" s="348"/>
      <c r="K24" s="348"/>
      <c r="L24" s="348"/>
      <c r="M24" s="348"/>
      <c r="N24" s="348"/>
      <c r="O24" s="348"/>
      <c r="P24" s="349"/>
    </row>
    <row r="25" spans="1:16" s="104" customFormat="1" ht="3.75" customHeight="1" x14ac:dyDescent="0.2">
      <c r="A25" s="133"/>
      <c r="B25" s="134"/>
      <c r="C25" s="135"/>
      <c r="D25" s="136"/>
      <c r="E25" s="135"/>
      <c r="F25" s="135"/>
      <c r="G25" s="135"/>
      <c r="H25" s="135"/>
      <c r="I25" s="135"/>
      <c r="J25" s="135"/>
      <c r="K25" s="135"/>
      <c r="L25" s="135"/>
      <c r="M25" s="135"/>
      <c r="N25" s="135"/>
      <c r="O25" s="135"/>
      <c r="P25" s="135"/>
    </row>
    <row r="26" spans="1:16" s="104" customFormat="1" ht="13.5" customHeight="1" x14ac:dyDescent="0.2">
      <c r="A26" s="336" t="s">
        <v>162</v>
      </c>
      <c r="B26" s="336"/>
      <c r="C26" s="336"/>
      <c r="D26" s="336"/>
      <c r="E26" s="336"/>
      <c r="F26" s="336"/>
      <c r="G26" s="336"/>
      <c r="H26" s="336"/>
      <c r="I26" s="336"/>
      <c r="J26" s="336"/>
      <c r="K26" s="336"/>
      <c r="L26" s="336"/>
      <c r="M26" s="336"/>
      <c r="N26" s="336"/>
      <c r="O26" s="336"/>
      <c r="P26" s="336"/>
    </row>
    <row r="27" spans="1:16" s="104" customFormat="1" ht="13.5" customHeight="1" x14ac:dyDescent="0.2">
      <c r="A27" s="71" t="s">
        <v>31</v>
      </c>
      <c r="B27" s="297" t="s">
        <v>183</v>
      </c>
      <c r="C27" s="297"/>
      <c r="D27" s="297"/>
      <c r="E27" s="297"/>
      <c r="F27" s="297"/>
      <c r="G27" s="297"/>
      <c r="H27" s="297" t="s">
        <v>159</v>
      </c>
      <c r="I27" s="297"/>
      <c r="J27" s="297"/>
      <c r="K27" s="135"/>
      <c r="L27" s="287" t="s">
        <v>212</v>
      </c>
      <c r="M27" s="288"/>
      <c r="N27" s="289"/>
      <c r="O27" s="293" t="s">
        <v>34</v>
      </c>
      <c r="P27" s="293"/>
    </row>
    <row r="28" spans="1:16" s="104" customFormat="1" ht="33.75" customHeight="1" x14ac:dyDescent="0.2">
      <c r="A28" s="151" t="s">
        <v>105</v>
      </c>
      <c r="B28" s="298" t="s">
        <v>86</v>
      </c>
      <c r="C28" s="298"/>
      <c r="D28" s="298"/>
      <c r="E28" s="298"/>
      <c r="F28" s="298"/>
      <c r="G28" s="298"/>
      <c r="H28" s="290" t="s">
        <v>161</v>
      </c>
      <c r="I28" s="291"/>
      <c r="J28" s="292"/>
      <c r="K28" s="135"/>
      <c r="L28" s="290" t="s">
        <v>161</v>
      </c>
      <c r="M28" s="291"/>
      <c r="N28" s="292"/>
      <c r="O28" s="290" t="s">
        <v>45</v>
      </c>
      <c r="P28" s="292"/>
    </row>
    <row r="29" spans="1:16" s="104" customFormat="1" ht="33.75" customHeight="1" x14ac:dyDescent="0.2">
      <c r="A29" s="356" t="s">
        <v>255</v>
      </c>
      <c r="B29" s="299" t="s">
        <v>86</v>
      </c>
      <c r="C29" s="299"/>
      <c r="D29" s="299"/>
      <c r="E29" s="299"/>
      <c r="F29" s="299"/>
      <c r="G29" s="299"/>
      <c r="H29" s="290" t="s">
        <v>143</v>
      </c>
      <c r="I29" s="291"/>
      <c r="J29" s="292"/>
      <c r="K29" s="135"/>
      <c r="L29" s="290" t="s">
        <v>143</v>
      </c>
      <c r="M29" s="291"/>
      <c r="N29" s="292"/>
      <c r="O29" s="290" t="s">
        <v>48</v>
      </c>
      <c r="P29" s="292"/>
    </row>
    <row r="30" spans="1:16" s="104" customFormat="1" ht="3.75" customHeight="1" x14ac:dyDescent="0.2">
      <c r="A30" s="135"/>
      <c r="B30" s="135"/>
      <c r="C30" s="135"/>
      <c r="D30" s="135"/>
      <c r="E30" s="135"/>
      <c r="F30" s="135"/>
      <c r="G30" s="135"/>
      <c r="H30" s="135"/>
      <c r="I30" s="135"/>
      <c r="J30" s="135"/>
      <c r="K30" s="135"/>
      <c r="L30" s="135"/>
      <c r="M30" s="135"/>
      <c r="N30" s="135"/>
      <c r="O30" s="135"/>
      <c r="P30" s="135"/>
    </row>
    <row r="31" spans="1:16" s="104" customFormat="1" ht="13.5" customHeight="1" x14ac:dyDescent="0.2">
      <c r="A31" s="336" t="s">
        <v>188</v>
      </c>
      <c r="B31" s="336"/>
      <c r="C31" s="336"/>
      <c r="D31" s="336"/>
      <c r="E31" s="336"/>
      <c r="F31" s="336"/>
      <c r="G31" s="336"/>
      <c r="H31" s="336"/>
      <c r="I31" s="336"/>
      <c r="J31" s="336"/>
      <c r="K31" s="336"/>
      <c r="L31" s="336"/>
      <c r="M31" s="336"/>
      <c r="N31" s="336"/>
      <c r="O31" s="336"/>
      <c r="P31" s="336"/>
    </row>
    <row r="32" spans="1:16" s="104" customFormat="1" ht="13.5" customHeight="1" x14ac:dyDescent="0.2">
      <c r="A32" s="152"/>
      <c r="B32" s="287" t="s">
        <v>27</v>
      </c>
      <c r="C32" s="288"/>
      <c r="D32" s="289"/>
      <c r="E32" s="287" t="s">
        <v>28</v>
      </c>
      <c r="F32" s="288"/>
      <c r="G32" s="289"/>
      <c r="H32" s="287" t="s">
        <v>29</v>
      </c>
      <c r="I32" s="288"/>
      <c r="J32" s="289"/>
      <c r="K32" s="287" t="s">
        <v>30</v>
      </c>
      <c r="L32" s="288"/>
      <c r="M32" s="288"/>
      <c r="N32" s="289"/>
      <c r="O32" s="293" t="s">
        <v>170</v>
      </c>
      <c r="P32" s="293"/>
    </row>
    <row r="33" spans="1:23" s="18" customFormat="1" ht="33.75" x14ac:dyDescent="0.2">
      <c r="A33" s="153" t="s">
        <v>31</v>
      </c>
      <c r="B33" s="154" t="s">
        <v>163</v>
      </c>
      <c r="C33" s="154" t="s">
        <v>164</v>
      </c>
      <c r="D33" s="154" t="s">
        <v>165</v>
      </c>
      <c r="E33" s="304" t="s">
        <v>54</v>
      </c>
      <c r="F33" s="305"/>
      <c r="G33" s="154" t="s">
        <v>166</v>
      </c>
      <c r="H33" s="304" t="s">
        <v>118</v>
      </c>
      <c r="I33" s="305"/>
      <c r="J33" s="154" t="s">
        <v>167</v>
      </c>
      <c r="K33" s="154" t="s">
        <v>75</v>
      </c>
      <c r="L33" s="154" t="s">
        <v>168</v>
      </c>
      <c r="M33" s="154" t="s">
        <v>169</v>
      </c>
      <c r="N33" s="154" t="s">
        <v>184</v>
      </c>
      <c r="O33" s="154" t="s">
        <v>209</v>
      </c>
      <c r="P33" s="154" t="s">
        <v>185</v>
      </c>
      <c r="T33" s="105"/>
      <c r="U33" s="105"/>
      <c r="V33" s="105"/>
      <c r="W33" s="105"/>
    </row>
    <row r="34" spans="1:23" ht="13.5" customHeight="1" x14ac:dyDescent="0.2">
      <c r="A34" s="64" t="s">
        <v>187</v>
      </c>
      <c r="B34" s="137" t="s">
        <v>246</v>
      </c>
      <c r="C34" s="137" t="s">
        <v>247</v>
      </c>
      <c r="D34" s="137" t="s">
        <v>248</v>
      </c>
      <c r="E34" s="339" t="s">
        <v>186</v>
      </c>
      <c r="F34" s="340"/>
      <c r="G34" s="137" t="s">
        <v>246</v>
      </c>
      <c r="H34" s="339" t="s">
        <v>246</v>
      </c>
      <c r="I34" s="340"/>
      <c r="J34" s="137" t="s">
        <v>246</v>
      </c>
      <c r="K34" s="137" t="s">
        <v>246</v>
      </c>
      <c r="L34" s="137" t="s">
        <v>246</v>
      </c>
      <c r="M34" s="137" t="s">
        <v>246</v>
      </c>
      <c r="N34" s="137" t="s">
        <v>246</v>
      </c>
      <c r="O34" s="137" t="s">
        <v>246</v>
      </c>
      <c r="P34" s="137" t="s">
        <v>246</v>
      </c>
      <c r="Q34" s="115"/>
    </row>
    <row r="35" spans="1:23" ht="3.75" customHeight="1" x14ac:dyDescent="0.2">
      <c r="A35" s="115"/>
      <c r="B35" s="115"/>
      <c r="C35" s="115"/>
      <c r="D35" s="115"/>
      <c r="E35" s="115"/>
      <c r="F35" s="115"/>
      <c r="G35" s="115"/>
      <c r="H35" s="115"/>
      <c r="I35" s="115"/>
      <c r="J35" s="115"/>
      <c r="K35" s="115"/>
      <c r="L35" s="115"/>
      <c r="M35" s="115"/>
      <c r="N35" s="115"/>
      <c r="O35" s="115"/>
      <c r="P35" s="115"/>
    </row>
    <row r="36" spans="1:23" ht="51" customHeight="1" x14ac:dyDescent="0.2">
      <c r="A36" s="155" t="s">
        <v>172</v>
      </c>
      <c r="B36" s="286" t="s">
        <v>86</v>
      </c>
      <c r="C36" s="286"/>
      <c r="D36" s="286"/>
      <c r="E36" s="286"/>
      <c r="F36" s="286"/>
      <c r="G36" s="286"/>
      <c r="H36" s="286"/>
      <c r="I36" s="286"/>
      <c r="J36" s="286"/>
      <c r="K36" s="286"/>
      <c r="L36" s="286"/>
      <c r="M36" s="286"/>
      <c r="N36" s="286"/>
      <c r="O36" s="286"/>
      <c r="P36" s="286"/>
    </row>
    <row r="37" spans="1:23" ht="14.25" customHeight="1" x14ac:dyDescent="0.2">
      <c r="A37" s="10" t="s">
        <v>195</v>
      </c>
      <c r="B37" s="303" t="s">
        <v>196</v>
      </c>
      <c r="C37" s="303"/>
      <c r="D37" s="303"/>
      <c r="E37" s="303"/>
      <c r="F37" s="303"/>
      <c r="G37" s="303"/>
      <c r="H37" s="303"/>
      <c r="I37" s="303"/>
      <c r="J37" s="303"/>
      <c r="K37" s="303"/>
      <c r="L37" s="303"/>
      <c r="M37" s="303"/>
      <c r="N37" s="303"/>
      <c r="O37" s="303"/>
      <c r="P37" s="303"/>
    </row>
    <row r="38" spans="1:23" ht="6" customHeight="1" x14ac:dyDescent="0.2">
      <c r="A38" s="115"/>
      <c r="B38" s="115"/>
      <c r="C38" s="115"/>
      <c r="D38" s="115"/>
      <c r="E38" s="115"/>
      <c r="F38" s="115"/>
      <c r="G38" s="115"/>
      <c r="H38" s="115"/>
      <c r="I38" s="115"/>
      <c r="J38" s="115"/>
      <c r="K38" s="115"/>
      <c r="L38" s="115"/>
      <c r="M38" s="115"/>
      <c r="N38" s="115"/>
      <c r="O38" s="115"/>
      <c r="P38" s="115"/>
    </row>
    <row r="39" spans="1:23" ht="14.25" customHeight="1" x14ac:dyDescent="0.2">
      <c r="A39" s="174" t="s">
        <v>124</v>
      </c>
      <c r="B39" s="174"/>
      <c r="C39" s="174"/>
      <c r="D39" s="174"/>
      <c r="E39" s="111"/>
      <c r="F39" s="111"/>
      <c r="G39" s="111"/>
      <c r="H39" s="111"/>
      <c r="I39" s="111"/>
      <c r="J39" s="111"/>
      <c r="K39" s="111"/>
      <c r="L39" s="111"/>
      <c r="M39" s="111"/>
      <c r="N39" s="115"/>
      <c r="O39" s="115"/>
      <c r="P39" s="115"/>
    </row>
    <row r="40" spans="1:23" s="57" customFormat="1" ht="13.5" customHeight="1" x14ac:dyDescent="0.2">
      <c r="A40" s="214" t="s">
        <v>176</v>
      </c>
      <c r="B40" s="214"/>
      <c r="C40" s="303" t="s">
        <v>86</v>
      </c>
      <c r="D40" s="303"/>
      <c r="E40" s="303"/>
      <c r="F40" s="303"/>
      <c r="G40" s="303"/>
      <c r="H40" s="303"/>
      <c r="I40" s="303"/>
      <c r="J40" s="303"/>
      <c r="K40" s="303"/>
      <c r="L40" s="303"/>
      <c r="M40" s="303"/>
      <c r="N40" s="303"/>
      <c r="O40" s="303"/>
      <c r="P40" s="303"/>
    </row>
    <row r="41" spans="1:23" s="57" customFormat="1" ht="3.75" customHeight="1" x14ac:dyDescent="0.2">
      <c r="A41" s="111"/>
      <c r="B41" s="111"/>
      <c r="C41" s="139"/>
      <c r="D41" s="139"/>
      <c r="E41" s="139"/>
      <c r="F41" s="139"/>
      <c r="G41" s="139"/>
      <c r="H41" s="139"/>
      <c r="I41" s="139"/>
      <c r="J41" s="139"/>
      <c r="K41" s="139"/>
      <c r="L41" s="139"/>
      <c r="M41" s="139"/>
      <c r="N41" s="139"/>
      <c r="O41" s="139"/>
      <c r="P41" s="139"/>
    </row>
    <row r="42" spans="1:23" s="57" customFormat="1" ht="13.5" customHeight="1" x14ac:dyDescent="0.2">
      <c r="A42" s="214" t="s">
        <v>177</v>
      </c>
      <c r="B42" s="214"/>
      <c r="C42" s="350" t="s">
        <v>86</v>
      </c>
      <c r="D42" s="350"/>
      <c r="E42" s="350"/>
      <c r="F42" s="350"/>
      <c r="G42" s="350"/>
      <c r="H42" s="350"/>
      <c r="I42" s="350"/>
      <c r="J42" s="350"/>
      <c r="K42" s="350"/>
      <c r="L42" s="350"/>
      <c r="M42" s="350"/>
      <c r="N42" s="350"/>
      <c r="O42" s="350"/>
      <c r="P42" s="350"/>
    </row>
    <row r="43" spans="1:23" ht="3.75" customHeight="1" x14ac:dyDescent="0.2">
      <c r="A43" s="111"/>
      <c r="B43" s="111"/>
      <c r="C43" s="164"/>
      <c r="D43" s="164"/>
      <c r="E43" s="164"/>
      <c r="F43" s="164"/>
      <c r="G43" s="164"/>
      <c r="H43" s="164"/>
      <c r="I43" s="164"/>
      <c r="J43" s="164"/>
      <c r="K43" s="164"/>
      <c r="L43" s="164"/>
      <c r="M43" s="164"/>
      <c r="N43" s="164"/>
      <c r="O43" s="164"/>
      <c r="P43" s="164"/>
    </row>
    <row r="44" spans="1:23" ht="25.5" customHeight="1" x14ac:dyDescent="0.2">
      <c r="A44" s="214" t="s">
        <v>173</v>
      </c>
      <c r="B44" s="214"/>
      <c r="C44" s="286" t="s">
        <v>202</v>
      </c>
      <c r="D44" s="286"/>
      <c r="E44" s="286"/>
      <c r="F44" s="286"/>
      <c r="G44" s="286"/>
      <c r="H44" s="286"/>
      <c r="I44" s="286"/>
      <c r="J44" s="286"/>
      <c r="K44" s="286"/>
      <c r="L44" s="286"/>
      <c r="M44" s="286"/>
      <c r="N44" s="286"/>
      <c r="O44" s="286"/>
      <c r="P44" s="286"/>
    </row>
    <row r="45" spans="1:23" ht="3.75" customHeight="1" x14ac:dyDescent="0.2">
      <c r="A45" s="111"/>
      <c r="B45" s="111"/>
      <c r="C45" s="164"/>
      <c r="D45" s="164"/>
      <c r="E45" s="164"/>
      <c r="F45" s="164"/>
      <c r="G45" s="164"/>
      <c r="H45" s="164"/>
      <c r="I45" s="164"/>
      <c r="J45" s="164"/>
      <c r="K45" s="164"/>
      <c r="L45" s="164"/>
      <c r="M45" s="164"/>
      <c r="N45" s="164"/>
      <c r="O45" s="164"/>
      <c r="P45" s="164"/>
    </row>
    <row r="46" spans="1:23" ht="25.5" customHeight="1" x14ac:dyDescent="0.2">
      <c r="A46" s="351" t="s">
        <v>64</v>
      </c>
      <c r="B46" s="352"/>
      <c r="C46" s="286" t="s">
        <v>86</v>
      </c>
      <c r="D46" s="286"/>
      <c r="E46" s="286"/>
      <c r="F46" s="286"/>
      <c r="G46" s="286"/>
      <c r="H46" s="286"/>
      <c r="I46" s="286"/>
      <c r="J46" s="286"/>
      <c r="K46" s="286"/>
      <c r="L46" s="286"/>
      <c r="M46" s="286"/>
      <c r="N46" s="286"/>
      <c r="O46" s="286"/>
      <c r="P46" s="286"/>
    </row>
  </sheetData>
  <mergeCells count="76">
    <mergeCell ref="A39:D39"/>
    <mergeCell ref="A18:A19"/>
    <mergeCell ref="E9:I9"/>
    <mergeCell ref="E10:I10"/>
    <mergeCell ref="B12:I12"/>
    <mergeCell ref="D15:F15"/>
    <mergeCell ref="D16:F16"/>
    <mergeCell ref="B10:C10"/>
    <mergeCell ref="H33:I33"/>
    <mergeCell ref="E33:F33"/>
    <mergeCell ref="E34:F34"/>
    <mergeCell ref="H34:I34"/>
    <mergeCell ref="A21:B21"/>
    <mergeCell ref="B37:P37"/>
    <mergeCell ref="L15:M15"/>
    <mergeCell ref="E21:N21"/>
    <mergeCell ref="C46:P46"/>
    <mergeCell ref="A40:B40"/>
    <mergeCell ref="C40:P40"/>
    <mergeCell ref="A42:B42"/>
    <mergeCell ref="C42:P42"/>
    <mergeCell ref="A44:B44"/>
    <mergeCell ref="C44:P44"/>
    <mergeCell ref="A46:B46"/>
    <mergeCell ref="A31:P31"/>
    <mergeCell ref="H29:J29"/>
    <mergeCell ref="A24:C24"/>
    <mergeCell ref="D24:P24"/>
    <mergeCell ref="L27:N27"/>
    <mergeCell ref="O28:P28"/>
    <mergeCell ref="O29:P29"/>
    <mergeCell ref="O27:P27"/>
    <mergeCell ref="A26:P26"/>
    <mergeCell ref="B27:G27"/>
    <mergeCell ref="B28:G28"/>
    <mergeCell ref="B29:G29"/>
    <mergeCell ref="L28:N28"/>
    <mergeCell ref="L29:N29"/>
    <mergeCell ref="H28:J28"/>
    <mergeCell ref="G2:I2"/>
    <mergeCell ref="G3:I3"/>
    <mergeCell ref="A8:I8"/>
    <mergeCell ref="B3:C3"/>
    <mergeCell ref="B6:D6"/>
    <mergeCell ref="A15:A16"/>
    <mergeCell ref="H27:J27"/>
    <mergeCell ref="A23:D23"/>
    <mergeCell ref="B36:P36"/>
    <mergeCell ref="H32:J32"/>
    <mergeCell ref="K32:N32"/>
    <mergeCell ref="O32:P32"/>
    <mergeCell ref="B18:C18"/>
    <mergeCell ref="H16:N16"/>
    <mergeCell ref="H19:N19"/>
    <mergeCell ref="D19:F19"/>
    <mergeCell ref="H15:I15"/>
    <mergeCell ref="B32:D32"/>
    <mergeCell ref="E32:G32"/>
    <mergeCell ref="B16:C16"/>
    <mergeCell ref="B19:C19"/>
    <mergeCell ref="A1:D1"/>
    <mergeCell ref="A5:D5"/>
    <mergeCell ref="A14:D14"/>
    <mergeCell ref="B2:C2"/>
    <mergeCell ref="N10:P10"/>
    <mergeCell ref="K12:P12"/>
    <mergeCell ref="O6:P6"/>
    <mergeCell ref="J8:P8"/>
    <mergeCell ref="B9:C9"/>
    <mergeCell ref="K9:L9"/>
    <mergeCell ref="N9:P9"/>
    <mergeCell ref="K6:L6"/>
    <mergeCell ref="K10:L10"/>
    <mergeCell ref="L2:M3"/>
    <mergeCell ref="D2:F2"/>
    <mergeCell ref="D3:F3"/>
  </mergeCells>
  <conditionalFormatting sqref="B34:E34 G34:H34 J34:P34">
    <cfRule type="cellIs" dxfId="5" priority="2" operator="equal">
      <formula>"relevant"</formula>
    </cfRule>
  </conditionalFormatting>
  <conditionalFormatting sqref="L28">
    <cfRule type="cellIs" dxfId="4" priority="7" operator="equal">
      <formula>"klein/mittel"</formula>
    </cfRule>
    <cfRule type="cellIs" dxfId="3" priority="8" operator="equal">
      <formula>"kein"</formula>
    </cfRule>
  </conditionalFormatting>
  <conditionalFormatting sqref="L28:L29">
    <cfRule type="cellIs" dxfId="2" priority="3" operator="equal">
      <formula>"gross"</formula>
    </cfRule>
  </conditionalFormatting>
  <conditionalFormatting sqref="L29">
    <cfRule type="cellIs" dxfId="1" priority="4" operator="equal">
      <formula>"mittel"</formula>
    </cfRule>
    <cfRule type="cellIs" dxfId="0" priority="5" operator="equal">
      <formula>"kein/klein"</formula>
    </cfRule>
  </conditionalFormatting>
  <dataValidations count="13">
    <dataValidation type="list" allowBlank="1" showInputMessage="1" showErrorMessage="1" sqref="H15" xr:uid="{E766D068-76F6-471C-8F4E-9E95B35DAEFE}">
      <formula1>"Gering, Mittel, Hoch, nicht bestimmt, keine Angabe"</formula1>
    </dataValidation>
    <dataValidation type="list" allowBlank="1" showInputMessage="1" showErrorMessage="1" sqref="N15" xr:uid="{5AC9EF04-96FB-4301-A586-FB4809BDBBE4}">
      <formula1>"Vs &lt; 1, Vs &gt;= 1, nicht bestimmt, keine Angabe"</formula1>
    </dataValidation>
    <dataValidation type="list" allowBlank="1" showInputMessage="1" showErrorMessage="1" sqref="D18" xr:uid="{AB5345DB-BBF4-466A-8356-87CD572D52D8}">
      <formula1>"VG &gt;= 0.1, VG &lt; 0.1, nicht bestimmt, keine Angabe"</formula1>
    </dataValidation>
    <dataValidation type="list" allowBlank="1" showInputMessage="1" showErrorMessage="1" sqref="C21" xr:uid="{83607645-E3D6-4670-85E2-707C7AEE6AEA}">
      <formula1>"Ja, Nein, unklar, keine Angabe"</formula1>
    </dataValidation>
    <dataValidation type="list" allowBlank="1" showInputMessage="1" showErrorMessage="1" sqref="O29" xr:uid="{7D7BF8AF-019A-421B-A391-8BD9F3142511}">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type="list" allowBlank="1" showInputMessage="1" showErrorMessage="1" sqref="L28 H28:J28" xr:uid="{6A2E0A85-24E8-4346-8F64-C3275697B74E}">
      <formula1>"kein, klein/mittel, gross, unklar, keine Aussage"</formula1>
    </dataValidation>
    <dataValidation type="list" errorStyle="information" allowBlank="1" showInputMessage="1" showErrorMessage="1" errorTitle="Modul G" error="Wert entspricht nicht der Vorgabe Modul G, Tabelle G12" sqref="O28" xr:uid="{D5736A21-717A-4DC1-AF59-DBA23931FDBF}">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errorStyle="information" allowBlank="1" showInputMessage="1" showErrorMessage="1" errorTitle="Modul G" error="Wert entspricht nicht der Vorgabe gemäss Modul G Tabelle G12" sqref="H29:I29 L29" xr:uid="{C243AA7C-9997-4E22-BFDD-AC2D23CB0942}">
      <formula1>"kein/klein, mittel, gross, unklar, keine Aussage"</formula1>
    </dataValidation>
    <dataValidation type="list" errorStyle="information" allowBlank="1" errorTitle="VSA-DSS mini" error="Wert entspricht nicht VSA-DSS-mini 2020" sqref="B6:D6" xr:uid="{033FDD8C-A3FD-47C9-8722-FE1CD01AE7C9}">
      <formula1>"Fluss Stau, grösseres Fliessgewässer, grosser Mittellandbach, grosser Voralpenbach, grosses Fliessgewässer, kleiner Mittellandbach, kleiner Voralpenbach, Quellgewässer, unbekannt"</formula1>
    </dataValidation>
    <dataValidation type="list" allowBlank="1" showInputMessage="1" showErrorMessage="1" sqref="B34:E34 G34:H34 J34:P34" xr:uid="{E8B54808-1430-4E36-926D-EB0345C78339}">
      <formula1>"relevant, nicht relevant, unklar, keine Angabe"</formula1>
    </dataValidation>
    <dataValidation type="list" allowBlank="1" showInputMessage="1" sqref="D16" xr:uid="{97146C7A-85B5-46A3-84FB-1188A5FBEB00}">
      <formula1>"ja, Behandlung notwendig, unklar, keine Angaben"</formula1>
    </dataValidation>
    <dataValidation type="list" allowBlank="1" showInputMessage="1" showErrorMessage="1" sqref="D19" xr:uid="{C5784A92-1C1B-494A-AF1F-6945187F8785}">
      <formula1>"ja, Retention erforderlich, unklar, keine Angabe"</formula1>
    </dataValidation>
    <dataValidation type="list" allowBlank="1" showInputMessage="1" showErrorMessage="1" sqref="F6 I6" xr:uid="{736F1C1D-A0F6-436B-889D-29D05A654BB8}">
      <formula1>"[m3/s], [l/s]"</formula1>
    </dataValidation>
  </dataValidations>
  <pageMargins left="0.7" right="0.7" top="0.78740157499999996" bottom="0.78740157499999996" header="0.3" footer="0.3"/>
  <pageSetup paperSize="9" scale="73" orientation="landscape" r:id="rId1"/>
  <headerFooter>
    <oddHeader>&amp;L&amp;"-,Fett"Übersichtsblatt Einleitstelle Fliessgewässer&amp;"-,Standard"
Regenabwasser&amp;R&amp;8&amp;D</oddHeader>
    <oddFooter>&amp;L&amp;8Projektnummer | Projektname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B675196F1F02E43B7F65D41E14E58FF" ma:contentTypeVersion="4" ma:contentTypeDescription="Ein neues Dokument erstellen." ma:contentTypeScope="" ma:versionID="46e2c0f2e4ab6ad5d442fb1f17564061">
  <xsd:schema xmlns:xsd="http://www.w3.org/2001/XMLSchema" xmlns:xs="http://www.w3.org/2001/XMLSchema" xmlns:p="http://schemas.microsoft.com/office/2006/metadata/properties" xmlns:ns2="aeee2a6f-2afe-4f82-b768-92f082d9aeb8" targetNamespace="http://schemas.microsoft.com/office/2006/metadata/properties" ma:root="true" ma:fieldsID="f4cc7d787190a905b3b52473678b02e1" ns2:_="">
    <xsd:import namespace="aeee2a6f-2afe-4f82-b768-92f082d9aeb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ee2a6f-2afe-4f82-b768-92f082d9ae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611BA-95AC-42C5-BF69-82F00CDDE4CE}">
  <ds:schemaRefs>
    <ds:schemaRef ds:uri="http://schemas.microsoft.com/office/2006/documentManagement/types"/>
    <ds:schemaRef ds:uri="http://purl.org/dc/elements/1.1/"/>
    <ds:schemaRef ds:uri="http://schemas.microsoft.com/office/2006/metadata/properties"/>
    <ds:schemaRef ds:uri="http://purl.org/dc/dcmitype/"/>
    <ds:schemaRef ds:uri="aeee2a6f-2afe-4f82-b768-92f082d9aeb8"/>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CA88F1D-A995-4B6F-9A1E-D21072703C5A}">
  <ds:schemaRefs>
    <ds:schemaRef ds:uri="http://schemas.microsoft.com/sharepoint/v3/contenttype/forms"/>
  </ds:schemaRefs>
</ds:datastoreItem>
</file>

<file path=customXml/itemProps3.xml><?xml version="1.0" encoding="utf-8"?>
<ds:datastoreItem xmlns:ds="http://schemas.openxmlformats.org/officeDocument/2006/customXml" ds:itemID="{4BDD5FDD-0F78-4392-9A8A-7938AFD85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ee2a6f-2afe-4f82-b768-92f082d9a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Metadaten</vt:lpstr>
      <vt:lpstr>FR_3234.1</vt:lpstr>
      <vt:lpstr>Tabelle1</vt:lpstr>
      <vt:lpstr>Mischabwasser_alt</vt:lpstr>
      <vt:lpstr>Mischabwasser</vt:lpstr>
      <vt:lpstr>Regenabwasser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Renk</dc:creator>
  <cp:lastModifiedBy>Hess Marcel  BVUAfU</cp:lastModifiedBy>
  <cp:lastPrinted>2023-10-20T06:03:50Z</cp:lastPrinted>
  <dcterms:created xsi:type="dcterms:W3CDTF">2009-11-10T15:30:15Z</dcterms:created>
  <dcterms:modified xsi:type="dcterms:W3CDTF">2025-01-15T06:40:46Z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0x010100BB675196F1F02E43B7F65D41E14E58FF</vt:lpwstr>
  </property>
  <property fmtid="{D5CDD505-2E9C-101B-9397-08002B2CF9AE}" pid="3" name="_NewReviewCycle">
    <vt:lpwstr/>
  </property>
</Properties>
</file>