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K:\Statistik\Publikationen\18_Steuern_juristischePersonen\02_Tabellen\2021\"/>
    </mc:Choice>
  </mc:AlternateContent>
  <xr:revisionPtr revIDLastSave="0" documentId="13_ncr:1_{31859265-C3B5-425E-A8DA-ABDB2722A55F}" xr6:coauthVersionLast="47" xr6:coauthVersionMax="47" xr10:uidLastSave="{00000000-0000-0000-0000-000000000000}"/>
  <bookViews>
    <workbookView xWindow="-22572" yWindow="1956" windowWidth="23040" windowHeight="12120" tabRatio="935" activeTab="8" xr2:uid="{00000000-000D-0000-FFFF-FFFF00000000}"/>
  </bookViews>
  <sheets>
    <sheet name="Inhaltsverzeichnis" sheetId="1" r:id="rId1"/>
    <sheet name="T1" sheetId="2" r:id="rId2"/>
    <sheet name="T2" sheetId="3" r:id="rId3"/>
    <sheet name="T3" sheetId="4" r:id="rId4"/>
    <sheet name="T4" sheetId="5" r:id="rId5"/>
    <sheet name="T5a" sheetId="6" r:id="rId6"/>
    <sheet name="T5b" sheetId="7" r:id="rId7"/>
    <sheet name="T6" sheetId="8" r:id="rId8"/>
    <sheet name="T7" sheetId="9" r:id="rId9"/>
    <sheet name="T8" sheetId="10" r:id="rId10"/>
    <sheet name="T9" sheetId="11" r:id="rId11"/>
    <sheet name="T10a" sheetId="12" r:id="rId12"/>
    <sheet name="T10b" sheetId="13" r:id="rId13"/>
    <sheet name="T10c" sheetId="14" r:id="rId14"/>
    <sheet name="T10d" sheetId="15" r:id="rId15"/>
    <sheet name="T10e" sheetId="16" r:id="rId16"/>
    <sheet name="T10f" sheetId="17" r:id="rId17"/>
    <sheet name="T11" sheetId="18" r:id="rId18"/>
    <sheet name="T12" sheetId="19" r:id="rId19"/>
    <sheet name="T13" sheetId="20" r:id="rId20"/>
    <sheet name="T14" sheetId="21" r:id="rId21"/>
    <sheet name="T15" sheetId="22" r:id="rId22"/>
    <sheet name="T16" sheetId="23" r:id="rId23"/>
    <sheet name="T17a" sheetId="24" r:id="rId24"/>
    <sheet name="T17b" sheetId="25" r:id="rId25"/>
    <sheet name="Gemeindekarte" sheetId="26" r:id="rId26"/>
    <sheet name="Erläuterungen" sheetId="27" r:id="rId27"/>
    <sheet name="Agglomerationsgemeinden" sheetId="28" r:id="rId28"/>
    <sheet name="Regionalplanungsverbände" sheetId="29" r:id="rId2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0" i="1" l="1"/>
  <c r="J14" i="20"/>
  <c r="J23" i="20"/>
  <c r="B59" i="1" l="1"/>
  <c r="G15" i="17"/>
  <c r="F15" i="17"/>
  <c r="D15" i="17"/>
  <c r="E15" i="17"/>
  <c r="C15" i="17"/>
  <c r="G15" i="15"/>
  <c r="F15" i="15"/>
  <c r="D15" i="15"/>
  <c r="E15" i="15"/>
  <c r="C15" i="15"/>
  <c r="C15" i="13"/>
  <c r="D15" i="13"/>
  <c r="E15" i="13"/>
  <c r="G15" i="13"/>
  <c r="F15" i="13"/>
  <c r="C15" i="14"/>
  <c r="D15" i="14"/>
  <c r="E15" i="14"/>
  <c r="G15" i="14"/>
  <c r="F15" i="14"/>
  <c r="B58" i="1"/>
  <c r="B56" i="1"/>
  <c r="D54" i="1"/>
  <c r="D53" i="1"/>
  <c r="D52" i="1"/>
  <c r="D49" i="1"/>
  <c r="D46" i="1"/>
  <c r="D43" i="1"/>
  <c r="D42" i="1"/>
  <c r="D41" i="1"/>
  <c r="D37" i="1"/>
  <c r="D36" i="1"/>
  <c r="D35" i="1"/>
  <c r="D34" i="1"/>
  <c r="D33" i="1"/>
  <c r="D32" i="1"/>
  <c r="D29" i="1"/>
  <c r="D28" i="1"/>
  <c r="D27" i="1"/>
  <c r="D26" i="1"/>
  <c r="D25" i="1"/>
  <c r="D24" i="1"/>
  <c r="D23" i="1"/>
  <c r="D22" i="1"/>
  <c r="D19" i="1"/>
  <c r="D18" i="1"/>
</calcChain>
</file>

<file path=xl/sharedStrings.xml><?xml version="1.0" encoding="utf-8"?>
<sst xmlns="http://schemas.openxmlformats.org/spreadsheetml/2006/main" count="2656" uniqueCount="924">
  <si>
    <t>Steuerstatistik 2021 – Juristische Personen</t>
  </si>
  <si>
    <t>Quelle: Kanton Aargau, Steueramt</t>
  </si>
  <si>
    <t>© Statistik Aargau</t>
  </si>
  <si>
    <t>Tabellenverzeichnis</t>
  </si>
  <si>
    <t>Tabelle 1: Steuerpflichtige, Steuerfaktoren und Steuern nach Besteuerungsart, 2001 – 2021</t>
  </si>
  <si>
    <t>Tabelle 2: Steuerpflichtige, Steuerfaktoren und Steuern nach Rechtsform, 2021</t>
  </si>
  <si>
    <t>Pflichtige, Steuerfaktoren und Steuern der juristischen Personen</t>
  </si>
  <si>
    <t>Tabelle 1:</t>
  </si>
  <si>
    <t/>
  </si>
  <si>
    <t>Tabelle 2:</t>
  </si>
  <si>
    <t>Tabelle 3: Steuerpflichtige, Steuerfaktoren und Steuern, 2001 – 2021</t>
  </si>
  <si>
    <t>Juristische Personen (ohne Vereine und Stiftungen)</t>
  </si>
  <si>
    <t>Tabelle 4: Steuerpflichtige, Steuerfaktoren und Steuern nach Renditestufe, 2021</t>
  </si>
  <si>
    <t>Tabelle 5a: Steuerpflichtige, Steuerfaktoren und Steuern nach Wirtschaftszweig (NOGA 2008), 2021</t>
  </si>
  <si>
    <t>Tabelle 5b: Steuerpflichtige, Reingewinn und Gewinnsteuer nach Steuersatz und Wirtschaftszweig (NOGA 2008), 2021</t>
  </si>
  <si>
    <t>Tabelle 6: Steuerpflichtige, Steuerfaktoren und einfache Kantonssteuer nach Reingewinnklasse, 2021</t>
  </si>
  <si>
    <t>Tabelle 7: Steuerpflichtige und Steuern nach Reingewinnklasse, 2021</t>
  </si>
  <si>
    <t>Tabelle 8: Steuerpflichtige, Steuerfaktoren und einfache Kantonssteuer nach Eigenkapitalklasse, 2021</t>
  </si>
  <si>
    <t>Tabelle 9: Steuerpflichtige und Steuern nach Eigenkapitalklasse, 2021</t>
  </si>
  <si>
    <t>Tabelle 3:</t>
  </si>
  <si>
    <t>Tabelle 4:</t>
  </si>
  <si>
    <t>Tabelle 5a:</t>
  </si>
  <si>
    <t>Tabelle 5b:</t>
  </si>
  <si>
    <t>Tabelle 6:</t>
  </si>
  <si>
    <t>Tabelle 7:</t>
  </si>
  <si>
    <t>Tabelle 8:</t>
  </si>
  <si>
    <t>Tabelle 9:</t>
  </si>
  <si>
    <t>Tabelle 10a: Steuerpflichtige nach Reingewinn- und Eigenkapitalklasse, 2021</t>
  </si>
  <si>
    <t>Tabelle 10b: Reingewinn nach Reingewinn- und Eigenkapitalklasse, in 1'000 Franken, 2021</t>
  </si>
  <si>
    <t>Tabelle 10c: Eigenkapital nach Reingewinn- und Eigenkapitalklasse, in 1'000 Franken, 2021</t>
  </si>
  <si>
    <t>Tabelle 10d: Gewinnsteuer nach Reingewinn- und Eigenkapitalklasse, in Franken, 2021</t>
  </si>
  <si>
    <t>Tabelle 10e: Kapitalsteuer nach Reingewinn- und Eigenkapitalklasse, in Franken, 2021</t>
  </si>
  <si>
    <t>Tabelle 10f: Einfache Kantonssteuer nach Reingewinn- und Eigenkapitalklasse, in Franken, 2021</t>
  </si>
  <si>
    <t>Verteilung der juristischen Personen (ohne Vereine und Stiftungen) nach Reingewinn- und Eigenkapitalklasse</t>
  </si>
  <si>
    <t>Tabelle 10a:</t>
  </si>
  <si>
    <t>Tabelle 10b:</t>
  </si>
  <si>
    <t>Tabelle 10c:</t>
  </si>
  <si>
    <t>Tabelle 10d:</t>
  </si>
  <si>
    <t>Tabelle 10e:</t>
  </si>
  <si>
    <t>Tabelle 10f:</t>
  </si>
  <si>
    <t>Tabelle 12: Steuerfaktoren und einfache Kantonssteuer nach Bezirk, absolut und pro Einwohner/-in, 2014 – 2021</t>
  </si>
  <si>
    <t>Tabelle 13: Steuerfaktoren und Steuern der Kernstädte, Agglomerationen und des übrigen Gebiets, 2021</t>
  </si>
  <si>
    <t>Tabelle 14: Steuerfaktoren und Steuern nach Bezirk und Regionalplanungsverband, 2021</t>
  </si>
  <si>
    <t>Regionale Aspekte der juristischen Personen (ohne Vereine und Stiftungen)</t>
  </si>
  <si>
    <t>Tabelle 11:</t>
  </si>
  <si>
    <t>Tabelle 12:</t>
  </si>
  <si>
    <t>Tabelle 13:</t>
  </si>
  <si>
    <t>Tabelle 14:</t>
  </si>
  <si>
    <t>Tabelle 15: Vereine und Stiftungen, Steuerfaktoren und Steuern nach Steuerklasse, 2021</t>
  </si>
  <si>
    <t>Vereine und Stiftungen</t>
  </si>
  <si>
    <t>Tabelle 15:</t>
  </si>
  <si>
    <t>Tabelle 16: Steuerfuss der juristischen Personen, in Prozent, 2001 – 2021</t>
  </si>
  <si>
    <t>Steuermass der juristischen Personen</t>
  </si>
  <si>
    <t>Tabelle 16:</t>
  </si>
  <si>
    <t>Tabelle 17a: Juristische Personen (ohne Vereine und Stiftungen), Steuerfaktoren und einfache Kantonssteuer nach Gemeinde 2021</t>
  </si>
  <si>
    <t>Tabelle 17b: Gemeindesteuerertrag der juristischen Personen 2021</t>
  </si>
  <si>
    <t>Gemeindekarte: Einfache Kantonssteuer der Juristische Personen (ohne Vereine und Stiftungen) nach Gemeinde, in Franken pro Einwohner/-in, 2021</t>
  </si>
  <si>
    <t>Gemeindetabellen</t>
  </si>
  <si>
    <t>Tabelle 17a:</t>
  </si>
  <si>
    <t>Tabelle 17b:</t>
  </si>
  <si>
    <t>Gemeindekarte:</t>
  </si>
  <si>
    <t>Erläuterungen</t>
  </si>
  <si>
    <t>Aargauer Agglomerationsgemeinden</t>
  </si>
  <si>
    <t>Jahr</t>
  </si>
  <si>
    <t>Pflichtige</t>
  </si>
  <si>
    <t>in 1'000 Franken</t>
  </si>
  <si>
    <t>Rein-
gewinn</t>
  </si>
  <si>
    <t>Eigen-
kapital</t>
  </si>
  <si>
    <t>Gewinn-
steuer</t>
  </si>
  <si>
    <t>Kapital-
steuer</t>
  </si>
  <si>
    <t>Kantons-
steuer</t>
  </si>
  <si>
    <r>
      <t>Kapitalgesellschaften</t>
    </r>
    <r>
      <rPr>
        <vertAlign val="superscript"/>
        <sz val="10"/>
        <rFont val="Arial"/>
      </rPr>
      <t>1</t>
    </r>
    <r>
      <rPr>
        <sz val="10"/>
        <color rgb="FF000000"/>
        <rFont val="Arial"/>
      </rPr>
      <t/>
    </r>
  </si>
  <si>
    <t>Total</t>
  </si>
  <si>
    <t>Rechtsform</t>
  </si>
  <si>
    <t>Reingewinn</t>
  </si>
  <si>
    <t>Eigenkapital</t>
  </si>
  <si>
    <t>Gewinnsteuer</t>
  </si>
  <si>
    <t>Kapitalsteuer</t>
  </si>
  <si>
    <t>absolut</t>
  </si>
  <si>
    <t>in Prozent</t>
  </si>
  <si>
    <t>in 1'000 Fr.</t>
  </si>
  <si>
    <t>Aktiengesellschaften</t>
  </si>
  <si>
    <t>GmbH</t>
  </si>
  <si>
    <t>Genossenschaften</t>
  </si>
  <si>
    <t>42,8</t>
  </si>
  <si>
    <t>41,9</t>
  </si>
  <si>
    <t>1,5</t>
  </si>
  <si>
    <t>13,8</t>
  </si>
  <si>
    <t>100,0</t>
  </si>
  <si>
    <t>84,2</t>
  </si>
  <si>
    <t>12,1</t>
  </si>
  <si>
    <t>2,2</t>
  </si>
  <si>
    <t>1,6</t>
  </si>
  <si>
    <t>80,1</t>
  </si>
  <si>
    <t>10,4</t>
  </si>
  <si>
    <t>5,5</t>
  </si>
  <si>
    <t>4,0</t>
  </si>
  <si>
    <t>86,0</t>
  </si>
  <si>
    <t>10,6</t>
  </si>
  <si>
    <t>2,3</t>
  </si>
  <si>
    <t>1,1</t>
  </si>
  <si>
    <t>61,4</t>
  </si>
  <si>
    <t>31,1</t>
  </si>
  <si>
    <t>0,9</t>
  </si>
  <si>
    <t>6,6</t>
  </si>
  <si>
    <t>Eigenkapital
in 1'000 Fr.</t>
  </si>
  <si>
    <t>Kapitalsteuer
in 1'000 Fr.</t>
  </si>
  <si>
    <t>Kantonssteuer
in 1'000 Fr.</t>
  </si>
  <si>
    <t>Anzahl</t>
  </si>
  <si>
    <r>
      <t>nur zum niedrigen Satz</t>
    </r>
    <r>
      <rPr>
        <vertAlign val="superscript"/>
        <sz val="10"/>
        <rFont val="Arial"/>
      </rPr>
      <t>1</t>
    </r>
    <r>
      <rPr>
        <sz val="10"/>
        <color rgb="FF000000"/>
        <rFont val="Arial"/>
      </rPr>
      <t/>
    </r>
  </si>
  <si>
    <t>Total
in 1'000 Fr.</t>
  </si>
  <si>
    <t>Total
in 1'000 Fr,</t>
  </si>
  <si>
    <t>88,3</t>
  </si>
  <si>
    <t>90,4</t>
  </si>
  <si>
    <t>90,2</t>
  </si>
  <si>
    <t>90,0</t>
  </si>
  <si>
    <t>89,2</t>
  </si>
  <si>
    <t>86,8</t>
  </si>
  <si>
    <t>86,9</t>
  </si>
  <si>
    <t>87,7</t>
  </si>
  <si>
    <t>86,5</t>
  </si>
  <si>
    <t>86,1</t>
  </si>
  <si>
    <t>90,1</t>
  </si>
  <si>
    <t>90,5</t>
  </si>
  <si>
    <t>89,9</t>
  </si>
  <si>
    <t>89,1</t>
  </si>
  <si>
    <t>38,9</t>
  </si>
  <si>
    <t>38,5</t>
  </si>
  <si>
    <t>36,0</t>
  </si>
  <si>
    <t>31,7</t>
  </si>
  <si>
    <t>29,2</t>
  </si>
  <si>
    <t>28,1</t>
  </si>
  <si>
    <t>29,9</t>
  </si>
  <si>
    <t>13,2</t>
  </si>
  <si>
    <t>15,3</t>
  </si>
  <si>
    <t>14,7</t>
  </si>
  <si>
    <t>16,8</t>
  </si>
  <si>
    <t>15,9</t>
  </si>
  <si>
    <t>19,1</t>
  </si>
  <si>
    <t>24,8</t>
  </si>
  <si>
    <t>24,3</t>
  </si>
  <si>
    <t>24,5</t>
  </si>
  <si>
    <t>24,9</t>
  </si>
  <si>
    <t>27,2</t>
  </si>
  <si>
    <t>27,1</t>
  </si>
  <si>
    <t>28,8</t>
  </si>
  <si>
    <t>31,5</t>
  </si>
  <si>
    <t>28,5</t>
  </si>
  <si>
    <t>26,4</t>
  </si>
  <si>
    <t>22,8</t>
  </si>
  <si>
    <t>20,8</t>
  </si>
  <si>
    <t>19,9</t>
  </si>
  <si>
    <t>21,3</t>
  </si>
  <si>
    <t>9,2</t>
  </si>
  <si>
    <t>10,7</t>
  </si>
  <si>
    <t>10,3</t>
  </si>
  <si>
    <t>11,9</t>
  </si>
  <si>
    <t>11,2</t>
  </si>
  <si>
    <t>11,8</t>
  </si>
  <si>
    <t>13,6</t>
  </si>
  <si>
    <t>17,6</t>
  </si>
  <si>
    <t>17,2</t>
  </si>
  <si>
    <t>17,3</t>
  </si>
  <si>
    <t>17,7</t>
  </si>
  <si>
    <t>19,5</t>
  </si>
  <si>
    <t>19,4</t>
  </si>
  <si>
    <t>1. Angaben zum Zweistufentarif befinden sich unter den Erläuterungen am Ende des eDossiers.</t>
  </si>
  <si>
    <t>Renditestufe,
in Prozent</t>
  </si>
  <si>
    <t>In 1'000 Franken</t>
  </si>
  <si>
    <t>Kantonssteuer</t>
  </si>
  <si>
    <t>0.1 –  0.9</t>
  </si>
  <si>
    <t>01  –  1.9</t>
  </si>
  <si>
    <t>02  –  2.9</t>
  </si>
  <si>
    <t>03  –  3.9</t>
  </si>
  <si>
    <t>04  –  4.9</t>
  </si>
  <si>
    <t>05  –  5.9</t>
  </si>
  <si>
    <t>06  –  6.9</t>
  </si>
  <si>
    <t>07  –  7.9</t>
  </si>
  <si>
    <t>08  –  8.9</t>
  </si>
  <si>
    <t>09  –  9.9</t>
  </si>
  <si>
    <t>10 – 11.9</t>
  </si>
  <si>
    <t>12 – 13.9</t>
  </si>
  <si>
    <t>14 – 15.9</t>
  </si>
  <si>
    <t>16 – 17.9</t>
  </si>
  <si>
    <t>18 – 19.9</t>
  </si>
  <si>
    <t>20 – 21.9</t>
  </si>
  <si>
    <t>22 – 24.9</t>
  </si>
  <si>
    <t>25 – 29.9</t>
  </si>
  <si>
    <t>30 – 39.9</t>
  </si>
  <si>
    <t>40 – 49.9</t>
  </si>
  <si>
    <t>50 – 59.9</t>
  </si>
  <si>
    <t>60 – 69.9</t>
  </si>
  <si>
    <t>70 – 79.9</t>
  </si>
  <si>
    <t>80 – 89.9</t>
  </si>
  <si>
    <t>90+</t>
  </si>
  <si>
    <t>48,3</t>
  </si>
  <si>
    <t>3,2</t>
  </si>
  <si>
    <t>2,7</t>
  </si>
  <si>
    <t>2,0</t>
  </si>
  <si>
    <t>1,2</t>
  </si>
  <si>
    <t>1,3</t>
  </si>
  <si>
    <t>2,1</t>
  </si>
  <si>
    <t>1,9</t>
  </si>
  <si>
    <t>2,6</t>
  </si>
  <si>
    <t>3,8</t>
  </si>
  <si>
    <t>2,9</t>
  </si>
  <si>
    <t>1,4</t>
  </si>
  <si>
    <t>0,7</t>
  </si>
  <si>
    <t>4,9</t>
  </si>
  <si>
    <t>Sektor / Abschnitt</t>
  </si>
  <si>
    <t>In Prozent</t>
  </si>
  <si>
    <t>Sektor 1</t>
  </si>
  <si>
    <t>A</t>
  </si>
  <si>
    <t>Sektor 2</t>
  </si>
  <si>
    <t>B</t>
  </si>
  <si>
    <t>C</t>
  </si>
  <si>
    <t>D</t>
  </si>
  <si>
    <t>E</t>
  </si>
  <si>
    <t>F</t>
  </si>
  <si>
    <t>Sektor 3</t>
  </si>
  <si>
    <t>G</t>
  </si>
  <si>
    <t>H</t>
  </si>
  <si>
    <t>I</t>
  </si>
  <si>
    <t>J</t>
  </si>
  <si>
    <t>K</t>
  </si>
  <si>
    <t>L</t>
  </si>
  <si>
    <t>M</t>
  </si>
  <si>
    <t>Q</t>
  </si>
  <si>
    <t>Land- u. Forstwirtschaft, Fischerei</t>
  </si>
  <si>
    <t>Bergbau</t>
  </si>
  <si>
    <t>Verarbeitendes Gewerbe und Dienstl.</t>
  </si>
  <si>
    <t>Energieversorgung</t>
  </si>
  <si>
    <t>Wasserversorgung</t>
  </si>
  <si>
    <t>Baugewerbe</t>
  </si>
  <si>
    <t>Handel</t>
  </si>
  <si>
    <t>Verkehr u. Lagerei</t>
  </si>
  <si>
    <t>Gastgewerbe, Beherbergung</t>
  </si>
  <si>
    <t>Information, Kommunikation</t>
  </si>
  <si>
    <t>Finanz. u. Versicherungsdienstl.</t>
  </si>
  <si>
    <t>Grundstück- u. Wohnungswesen</t>
  </si>
  <si>
    <t>Wissenschaftl. u. techn. Dienstl.</t>
  </si>
  <si>
    <t>Gesundheitswesen</t>
  </si>
  <si>
    <t>übrige Dienstl.</t>
  </si>
  <si>
    <t>0,8</t>
  </si>
  <si>
    <t>21,8</t>
  </si>
  <si>
    <t>0,1</t>
  </si>
  <si>
    <t>8,9</t>
  </si>
  <si>
    <t>0,4</t>
  </si>
  <si>
    <t>11,7</t>
  </si>
  <si>
    <t>77,4</t>
  </si>
  <si>
    <t>17,8</t>
  </si>
  <si>
    <t>3,5</t>
  </si>
  <si>
    <t>5,6</t>
  </si>
  <si>
    <t>5,9</t>
  </si>
  <si>
    <t>14,2</t>
  </si>
  <si>
    <t>16,1</t>
  </si>
  <si>
    <t>8,8</t>
  </si>
  <si>
    <t>0,5</t>
  </si>
  <si>
    <t>32,9</t>
  </si>
  <si>
    <t>0,6</t>
  </si>
  <si>
    <t>4,3</t>
  </si>
  <si>
    <t>6,4</t>
  </si>
  <si>
    <t>66,6</t>
  </si>
  <si>
    <t>23,1</t>
  </si>
  <si>
    <t>3,4</t>
  </si>
  <si>
    <t>15,6</t>
  </si>
  <si>
    <t>7,0</t>
  </si>
  <si>
    <t>2,5</t>
  </si>
  <si>
    <t>0,3</t>
  </si>
  <si>
    <t>33,3</t>
  </si>
  <si>
    <t>14,8</t>
  </si>
  <si>
    <t>66,5</t>
  </si>
  <si>
    <t>11,5</t>
  </si>
  <si>
    <t>22,1</t>
  </si>
  <si>
    <t>13,1</t>
  </si>
  <si>
    <t>8,1</t>
  </si>
  <si>
    <t>1,0</t>
  </si>
  <si>
    <t>6,1</t>
  </si>
  <si>
    <t>33,6</t>
  </si>
  <si>
    <t>21,7</t>
  </si>
  <si>
    <t>4,6</t>
  </si>
  <si>
    <t>5,8</t>
  </si>
  <si>
    <t>66,0</t>
  </si>
  <si>
    <t>23,4</t>
  </si>
  <si>
    <t>3,0</t>
  </si>
  <si>
    <t>3,3</t>
  </si>
  <si>
    <t>9,5</t>
  </si>
  <si>
    <t>15,2</t>
  </si>
  <si>
    <t>2,4</t>
  </si>
  <si>
    <t>10,9</t>
  </si>
  <si>
    <t>12,8</t>
  </si>
  <si>
    <t>0,2</t>
  </si>
  <si>
    <t>5,2</t>
  </si>
  <si>
    <t>70,4</t>
  </si>
  <si>
    <t>1,8</t>
  </si>
  <si>
    <t>7,4</t>
  </si>
  <si>
    <t>15,1</t>
  </si>
  <si>
    <t>12,5</t>
  </si>
  <si>
    <t>21,1</t>
  </si>
  <si>
    <t>5,1</t>
  </si>
  <si>
    <t>66,2</t>
  </si>
  <si>
    <t>22,6</t>
  </si>
  <si>
    <t>9,9</t>
  </si>
  <si>
    <t>6,9</t>
  </si>
  <si>
    <t>Sektor / Abschnitt / Abteilung</t>
  </si>
  <si>
    <t>insgesamt</t>
  </si>
  <si>
    <r>
      <t>nur zum
tiefen Satz</t>
    </r>
    <r>
      <rPr>
        <vertAlign val="superscript"/>
        <sz val="10"/>
        <rFont val="Arial"/>
      </rPr>
      <t>1</t>
    </r>
    <r>
      <rPr>
        <sz val="10"/>
        <color rgb="FF000000"/>
        <rFont val="Arial"/>
      </rPr>
      <t/>
    </r>
  </si>
  <si>
    <r>
      <t>Tiefer Satz</t>
    </r>
    <r>
      <rPr>
        <vertAlign val="superscript"/>
        <sz val="10"/>
        <rFont val="Arial"/>
      </rPr>
      <t>1</t>
    </r>
    <r>
      <rPr>
        <sz val="10"/>
        <color rgb="FF000000"/>
        <rFont val="Arial"/>
      </rPr>
      <t/>
    </r>
  </si>
  <si>
    <r>
      <t>Hoher Satz</t>
    </r>
    <r>
      <rPr>
        <vertAlign val="superscript"/>
        <sz val="10"/>
        <rFont val="Arial"/>
      </rPr>
      <t>1</t>
    </r>
    <r>
      <rPr>
        <sz val="10"/>
        <color rgb="FF000000"/>
        <rFont val="Arial"/>
      </rPr>
      <t/>
    </r>
  </si>
  <si>
    <t>N</t>
  </si>
  <si>
    <t>P</t>
  </si>
  <si>
    <t>R</t>
  </si>
  <si>
    <t>Verarbeitendes Gewerbe, Warenherstellung</t>
  </si>
  <si>
    <t>10 Herstellung v. Nahrungs- u. Futtermitteln</t>
  </si>
  <si>
    <t>20 Herstellung v. chemischen Erzeugnissen</t>
  </si>
  <si>
    <t>21 Herstellung v. pharmazeutischen Erzeugnissen</t>
  </si>
  <si>
    <t>24, 25, Metallindustrie</t>
  </si>
  <si>
    <t>26 Herstellung v. elektronischen Erezugnissen</t>
  </si>
  <si>
    <t>27 Herstellung v. elektrischen Ausrüstungen</t>
  </si>
  <si>
    <t>28 Maschinenbau</t>
  </si>
  <si>
    <t>übrige</t>
  </si>
  <si>
    <t>45 Handel mit Motorfahrzeugen</t>
  </si>
  <si>
    <t>46 Grosshandel</t>
  </si>
  <si>
    <t>47 Detailhandel</t>
  </si>
  <si>
    <t>Sonstige wirtschaftl. Dienstleistungen</t>
  </si>
  <si>
    <t>Erziehung u. Unterricht</t>
  </si>
  <si>
    <t>Kunst, Unterhaltung, Erholung</t>
  </si>
  <si>
    <t>45,5</t>
  </si>
  <si>
    <t>14,1</t>
  </si>
  <si>
    <t>34,9</t>
  </si>
  <si>
    <t>31,6</t>
  </si>
  <si>
    <t>11,1</t>
  </si>
  <si>
    <t>11,3</t>
  </si>
  <si>
    <t>15,0</t>
  </si>
  <si>
    <t>23,6</t>
  </si>
  <si>
    <t>7,5</t>
  </si>
  <si>
    <t>51,6</t>
  </si>
  <si>
    <t>29,7</t>
  </si>
  <si>
    <t>23,5</t>
  </si>
  <si>
    <t>42,1</t>
  </si>
  <si>
    <t>20,1</t>
  </si>
  <si>
    <t>21,9</t>
  </si>
  <si>
    <t>24,1</t>
  </si>
  <si>
    <t>78,5</t>
  </si>
  <si>
    <t>30,1</t>
  </si>
  <si>
    <t>10,5</t>
  </si>
  <si>
    <t>33,0</t>
  </si>
  <si>
    <t>49,7</t>
  </si>
  <si>
    <t>56,2</t>
  </si>
  <si>
    <t>77,5</t>
  </si>
  <si>
    <t>41,1</t>
  </si>
  <si>
    <t>48,2</t>
  </si>
  <si>
    <t>61,6</t>
  </si>
  <si>
    <t>72,9</t>
  </si>
  <si>
    <t>54,5</t>
  </si>
  <si>
    <t>78,3</t>
  </si>
  <si>
    <t>85,9</t>
  </si>
  <si>
    <t>84,7</t>
  </si>
  <si>
    <t>65,1</t>
  </si>
  <si>
    <t>91,2</t>
  </si>
  <si>
    <t>98,6</t>
  </si>
  <si>
    <t>68,4</t>
  </si>
  <si>
    <t>88,9</t>
  </si>
  <si>
    <t>88,7</t>
  </si>
  <si>
    <t>85,0</t>
  </si>
  <si>
    <t>76,4</t>
  </si>
  <si>
    <t>92,5</t>
  </si>
  <si>
    <t>71,2</t>
  </si>
  <si>
    <t>48,4</t>
  </si>
  <si>
    <t>70,3</t>
  </si>
  <si>
    <t>76,5</t>
  </si>
  <si>
    <t>57,9</t>
  </si>
  <si>
    <t>79,9</t>
  </si>
  <si>
    <t>78,1</t>
  </si>
  <si>
    <t>75,9</t>
  </si>
  <si>
    <t>21,5</t>
  </si>
  <si>
    <t>69,9</t>
  </si>
  <si>
    <t>89,5</t>
  </si>
  <si>
    <t>67,0</t>
  </si>
  <si>
    <t>50,3</t>
  </si>
  <si>
    <t>43,8</t>
  </si>
  <si>
    <t>22,5</t>
  </si>
  <si>
    <t>58,9</t>
  </si>
  <si>
    <t>51,8</t>
  </si>
  <si>
    <t>38,4</t>
  </si>
  <si>
    <t>1. Angaben zum Zweistufentarif befinden sich in den Erläuterungen am Ende des eDossiers</t>
  </si>
  <si>
    <t>Reingewinn-
klasse,
in 1'000 Fr.</t>
  </si>
  <si>
    <t>Kantonssteuer 100%</t>
  </si>
  <si>
    <t>1 – 19</t>
  </si>
  <si>
    <t>20 – 99</t>
  </si>
  <si>
    <t>100 – 499</t>
  </si>
  <si>
    <t>500 – 999</t>
  </si>
  <si>
    <t>1'000 – 4'999</t>
  </si>
  <si>
    <t>5'000 – 9'999</t>
  </si>
  <si>
    <t>10'000 +</t>
  </si>
  <si>
    <t>18,8</t>
  </si>
  <si>
    <t>17,0</t>
  </si>
  <si>
    <t>11,4</t>
  </si>
  <si>
    <t>0,0</t>
  </si>
  <si>
    <t>29,3</t>
  </si>
  <si>
    <t>12,6</t>
  </si>
  <si>
    <t>35,1</t>
  </si>
  <si>
    <t>3,1</t>
  </si>
  <si>
    <t>11,6</t>
  </si>
  <si>
    <t>5,7</t>
  </si>
  <si>
    <t>17,4</t>
  </si>
  <si>
    <t>9,3</t>
  </si>
  <si>
    <t>4,1</t>
  </si>
  <si>
    <t>13,5</t>
  </si>
  <si>
    <t>29,5</t>
  </si>
  <si>
    <t>23,8</t>
  </si>
  <si>
    <t>Kantonssteuer 169%</t>
  </si>
  <si>
    <t>31,2</t>
  </si>
  <si>
    <t>25,1</t>
  </si>
  <si>
    <t>89,0</t>
  </si>
  <si>
    <t>6,5</t>
  </si>
  <si>
    <t>Eigenkapital-
klasse,
in 1'000 Fr.</t>
  </si>
  <si>
    <t>0 – 99</t>
  </si>
  <si>
    <t>10'000 – 49'999</t>
  </si>
  <si>
    <t>50'000 +</t>
  </si>
  <si>
    <t>42,7</t>
  </si>
  <si>
    <t>33,4</t>
  </si>
  <si>
    <t>9,6</t>
  </si>
  <si>
    <t>8,5</t>
  </si>
  <si>
    <t>25,0</t>
  </si>
  <si>
    <t>4,8</t>
  </si>
  <si>
    <t>4,2</t>
  </si>
  <si>
    <t>7,3</t>
  </si>
  <si>
    <t>20,0</t>
  </si>
  <si>
    <t>47,7</t>
  </si>
  <si>
    <t>9,4</t>
  </si>
  <si>
    <t>8,3</t>
  </si>
  <si>
    <t>26,0</t>
  </si>
  <si>
    <t>20,3</t>
  </si>
  <si>
    <t>3,9</t>
  </si>
  <si>
    <t>8,7</t>
  </si>
  <si>
    <t>23,3</t>
  </si>
  <si>
    <t>27,0</t>
  </si>
  <si>
    <t>19,0</t>
  </si>
  <si>
    <t>7,9</t>
  </si>
  <si>
    <t>43,2</t>
  </si>
  <si>
    <t>Reingewinn-
klasse
in 1'000 Fr.</t>
  </si>
  <si>
    <t>Juristische Personen nach Eigenkapitalklasse</t>
  </si>
  <si>
    <t>0 – 99
in 1'000 Fr.</t>
  </si>
  <si>
    <t>– 499
in 1'000 Fr.</t>
  </si>
  <si>
    <t>– 999
in 1'000 Fr.</t>
  </si>
  <si>
    <t>– 4'999
in 1'000 Fr.</t>
  </si>
  <si>
    <t>– 9'999
in 1'000 Fr.</t>
  </si>
  <si>
    <t>– 49'999 Fr.
in 1'000 Fr.</t>
  </si>
  <si>
    <t>50'000 +
in 1'000 Fr.</t>
  </si>
  <si>
    <t>Reingewinn (in 1'000 Franken) nach Eigenkapitalklasse</t>
  </si>
  <si>
    <t>Hinweis: Aus Datenschutzgründen werden die dargestellten Werte in Klassen mit einer zu kleinen Anzahl Pflichtigen zur unteren Reingewinnklasse dazugerechnet.</t>
  </si>
  <si>
    <t>Eigenkapital (in 1'000 Franken) nach Eigenkapitalklasse</t>
  </si>
  <si>
    <t>Gewinnsteuer (in Franken) nach Eigenkapitalklasse</t>
  </si>
  <si>
    <t>Kapitalsteuer (in Franken) nach Eigenkapitalklasse</t>
  </si>
  <si>
    <t>Einfache Kantonssteuer (in Franken) nach Eigenkapitalklasse</t>
  </si>
  <si>
    <t>Bezirk</t>
  </si>
  <si>
    <r>
      <t>Pflichtige</t>
    </r>
    <r>
      <rPr>
        <vertAlign val="superscript"/>
        <sz val="10"/>
        <rFont val="Arial"/>
      </rPr>
      <t>1</t>
    </r>
    <r>
      <rPr>
        <sz val="10"/>
        <color rgb="FF000000"/>
        <rFont val="Arial"/>
      </rPr>
      <t/>
    </r>
  </si>
  <si>
    <t>Einwohner
per 31.12.</t>
  </si>
  <si>
    <t>Kantons-
steuer pro
Einwohner/-in,
in Franken</t>
  </si>
  <si>
    <t>Aarau</t>
  </si>
  <si>
    <t>Baden</t>
  </si>
  <si>
    <t>Bremgarten</t>
  </si>
  <si>
    <t>Brugg</t>
  </si>
  <si>
    <t>Kulm</t>
  </si>
  <si>
    <t>Laufenburg</t>
  </si>
  <si>
    <t>Lenzburg</t>
  </si>
  <si>
    <t>Muri</t>
  </si>
  <si>
    <t>Rheinfelden</t>
  </si>
  <si>
    <t>Zofingen</t>
  </si>
  <si>
    <t>Zurzach</t>
  </si>
  <si>
    <t>14,0</t>
  </si>
  <si>
    <t>7,6</t>
  </si>
  <si>
    <t>6,8</t>
  </si>
  <si>
    <t>12,0</t>
  </si>
  <si>
    <t>12,4</t>
  </si>
  <si>
    <t>112,7</t>
  </si>
  <si>
    <t>9,7</t>
  </si>
  <si>
    <t>3,7</t>
  </si>
  <si>
    <t>5,0</t>
  </si>
  <si>
    <t>4,7</t>
  </si>
  <si>
    <t>6,2</t>
  </si>
  <si>
    <t>8,0</t>
  </si>
  <si>
    <t>6,0</t>
  </si>
  <si>
    <t>9,0</t>
  </si>
  <si>
    <t>Kanton
Aargau</t>
  </si>
  <si>
    <r>
      <t>Steuerpflichtige</t>
    </r>
    <r>
      <rPr>
        <vertAlign val="superscript"/>
        <sz val="10"/>
        <rFont val="Arial"/>
      </rPr>
      <t>1</t>
    </r>
    <r>
      <rPr>
        <sz val="10"/>
        <color rgb="FF000000"/>
        <rFont val="Arial"/>
      </rPr>
      <t/>
    </r>
  </si>
  <si>
    <t>Reingewinn, in 1'000 Franken</t>
  </si>
  <si>
    <t>Eigenkapital, in 1'000 Franken</t>
  </si>
  <si>
    <t>Einfache (100%) Kantonssteuer, in 1'000 Franken</t>
  </si>
  <si>
    <t>Reingewinn pro Einwohner/-in, in Franken</t>
  </si>
  <si>
    <t>Eigenkapital pro Einwohner/-in, in Franken</t>
  </si>
  <si>
    <t>Einfache (100%) Kantonssteuer pro Einwohner/-in, in Franken</t>
  </si>
  <si>
    <t>1. Die einzelnen juristischen Personen werden in allen Bezirken gezählt, in denen sie steuerpflichtig sind. Im Total sind die Mehrfachzählungen nicht enthalten.</t>
  </si>
  <si>
    <t>Zentren, Kernstädte,
Agglomerationen</t>
  </si>
  <si>
    <t>Zentren, Kernstädte</t>
  </si>
  <si>
    <t>Wohlen</t>
  </si>
  <si>
    <r>
      <t>Agglomerationsgemeinde</t>
    </r>
    <r>
      <rPr>
        <vertAlign val="superscript"/>
        <sz val="10"/>
        <rFont val="Arial"/>
      </rPr>
      <t>2</t>
    </r>
    <r>
      <rPr>
        <sz val="10"/>
        <color rgb="FF000000"/>
        <rFont val="Arial"/>
      </rPr>
      <t xml:space="preserve"> von:</t>
    </r>
  </si>
  <si>
    <t>Wohlen (AG)</t>
  </si>
  <si>
    <t>Olten</t>
  </si>
  <si>
    <t>Zürich</t>
  </si>
  <si>
    <t>Basel</t>
  </si>
  <si>
    <t>Uebrige</t>
  </si>
  <si>
    <t>Kanton Aargau</t>
  </si>
  <si>
    <t>1. Die einzelnen juristischen Personen werden in allen aargauischen Gemeinden gezählt, in denen sie steuerpflichtig sind. Im Total sind die Mehrfachzählungen enthalten.</t>
  </si>
  <si>
    <t>2. Informationen zur Einteilung der Agglomerationen finden sich am Ende des eDossiers.</t>
  </si>
  <si>
    <t>Bezirk,
Regionalplanungsverband</t>
  </si>
  <si>
    <t>Steuerpflichtige juristische Personen</t>
  </si>
  <si>
    <t>davon steuerpflichtig in ... aargauischen Gemeinden</t>
  </si>
  <si>
    <t>3 – 4</t>
  </si>
  <si>
    <t>5 – 9</t>
  </si>
  <si>
    <t>10 +</t>
  </si>
  <si>
    <t>Bezirke</t>
  </si>
  <si>
    <r>
      <t>Regeionalplanungsverbände</t>
    </r>
    <r>
      <rPr>
        <vertAlign val="superscript"/>
        <sz val="10"/>
        <rFont val="Arial"/>
      </rPr>
      <t>1</t>
    </r>
    <r>
      <rPr>
        <sz val="10"/>
        <color rgb="FF000000"/>
        <rFont val="Arial"/>
      </rPr>
      <t/>
    </r>
  </si>
  <si>
    <t>Baden Regio</t>
  </si>
  <si>
    <t>Region Aarau</t>
  </si>
  <si>
    <t>Mutschellen-Reusstal-Kelleramt</t>
  </si>
  <si>
    <t>zofingenregio</t>
  </si>
  <si>
    <t>Fricktal Regio</t>
  </si>
  <si>
    <t>Lebensraum Lenzburg-Seetal</t>
  </si>
  <si>
    <t>Unteres Bünztal</t>
  </si>
  <si>
    <t>Oberes Freiamt</t>
  </si>
  <si>
    <t>Suhrental</t>
  </si>
  <si>
    <t>aargauSüd impuls</t>
  </si>
  <si>
    <t>Zurzibiet Regio</t>
  </si>
  <si>
    <t>Brugg Regio</t>
  </si>
  <si>
    <t>1. Erläuterungen zu den Regionalplanungsverbänden befinden sich am Ende des eDossiers.</t>
  </si>
  <si>
    <t>Steuerklasse
in Franken</t>
  </si>
  <si>
    <t>70,7</t>
  </si>
  <si>
    <t>8,4</t>
  </si>
  <si>
    <t>6,3</t>
  </si>
  <si>
    <t>87,8</t>
  </si>
  <si>
    <t>4,5</t>
  </si>
  <si>
    <t>77,6</t>
  </si>
  <si>
    <t>96,8</t>
  </si>
  <si>
    <t>83,1</t>
  </si>
  <si>
    <t>93,1</t>
  </si>
  <si>
    <t>Herkunft</t>
  </si>
  <si>
    <t>Ordentliche Kantonssteuer</t>
  </si>
  <si>
    <t>Kantonssteuerzuschlag</t>
  </si>
  <si>
    <t>Spitalsteuerzuschlag</t>
  </si>
  <si>
    <t>Finanzausgleichszuschlag</t>
  </si>
  <si>
    <t>Gemeindesteuern</t>
  </si>
  <si>
    <t>98,0</t>
  </si>
  <si>
    <t>16,0</t>
  </si>
  <si>
    <t>50,0</t>
  </si>
  <si>
    <t>184,0</t>
  </si>
  <si>
    <t>98,9</t>
  </si>
  <si>
    <t>99,0</t>
  </si>
  <si>
    <t>94,0</t>
  </si>
  <si>
    <t>179,0</t>
  </si>
  <si>
    <t>164,0</t>
  </si>
  <si>
    <t>169,0</t>
  </si>
  <si>
    <t>53,0</t>
  </si>
  <si>
    <t>108,0</t>
  </si>
  <si>
    <t>168,0</t>
  </si>
  <si>
    <t>Gemeinde</t>
  </si>
  <si>
    <r>
      <t>Total</t>
    </r>
    <r>
      <rPr>
        <vertAlign val="superscript"/>
        <sz val="10"/>
        <rFont val="Arial"/>
      </rPr>
      <t>1</t>
    </r>
    <r>
      <rPr>
        <sz val="10"/>
        <color rgb="FF000000"/>
        <rFont val="Arial"/>
      </rPr>
      <t/>
    </r>
  </si>
  <si>
    <t>Bezirk Aarau</t>
  </si>
  <si>
    <t>Biberstein</t>
  </si>
  <si>
    <t>Buchs (AG)</t>
  </si>
  <si>
    <t>Densbüren</t>
  </si>
  <si>
    <t>Erlinsbach (AG)</t>
  </si>
  <si>
    <t>Gränichen</t>
  </si>
  <si>
    <t>Hirschthal</t>
  </si>
  <si>
    <t>Küttigen</t>
  </si>
  <si>
    <t>Muhen</t>
  </si>
  <si>
    <t>Oberentfelden</t>
  </si>
  <si>
    <t>Suhr</t>
  </si>
  <si>
    <t>Unterentfelden</t>
  </si>
  <si>
    <t>Bezirk Baden</t>
  </si>
  <si>
    <t>Bellikon</t>
  </si>
  <si>
    <t>Bergdietikon</t>
  </si>
  <si>
    <t>Birmenstorf (AG)</t>
  </si>
  <si>
    <t>Ehrendingen</t>
  </si>
  <si>
    <t>Ennetbaden</t>
  </si>
  <si>
    <t>Fislisbach</t>
  </si>
  <si>
    <t>Freienwil</t>
  </si>
  <si>
    <t>Gebenstorf</t>
  </si>
  <si>
    <t>Killwangen</t>
  </si>
  <si>
    <t>Künten</t>
  </si>
  <si>
    <t>Mägenwil</t>
  </si>
  <si>
    <t>Mellingen</t>
  </si>
  <si>
    <t>Neuenhof</t>
  </si>
  <si>
    <t>Niederrohrdorf</t>
  </si>
  <si>
    <t>Oberrohrdorf</t>
  </si>
  <si>
    <t>Obersiggenthal</t>
  </si>
  <si>
    <t>Remetschwil</t>
  </si>
  <si>
    <t>Spreitenbach</t>
  </si>
  <si>
    <t>Stetten (AG)</t>
  </si>
  <si>
    <t>Turgi</t>
  </si>
  <si>
    <t>Untersiggenthal</t>
  </si>
  <si>
    <t>Wettingen</t>
  </si>
  <si>
    <t>Wohlenschwil</t>
  </si>
  <si>
    <t>Würenlingen</t>
  </si>
  <si>
    <t>Würenlos</t>
  </si>
  <si>
    <t>Bezirk Bremgarten</t>
  </si>
  <si>
    <t>Arni (AG)</t>
  </si>
  <si>
    <t>Berikon</t>
  </si>
  <si>
    <t>Bremgarten (AG)</t>
  </si>
  <si>
    <t>Büttikon</t>
  </si>
  <si>
    <t>Dottikon</t>
  </si>
  <si>
    <t>Eggenwil</t>
  </si>
  <si>
    <t>Fischbach-Gösl.</t>
  </si>
  <si>
    <t>Hägglingen</t>
  </si>
  <si>
    <t>Islisberg</t>
  </si>
  <si>
    <t>Jonen</t>
  </si>
  <si>
    <t>Niederwil (AG)</t>
  </si>
  <si>
    <t>Oberlunkhofen</t>
  </si>
  <si>
    <t>Oberwil-Lieli</t>
  </si>
  <si>
    <t>Rudolfstetten-Fr.</t>
  </si>
  <si>
    <t>Sarmenstorf</t>
  </si>
  <si>
    <t>Tägerig</t>
  </si>
  <si>
    <t>Uezwil</t>
  </si>
  <si>
    <t>Unterlunkhofen</t>
  </si>
  <si>
    <t>Villmergen</t>
  </si>
  <si>
    <t>Widen</t>
  </si>
  <si>
    <t>Zufikon</t>
  </si>
  <si>
    <t>Bezirk Brugg</t>
  </si>
  <si>
    <t>Auenstein</t>
  </si>
  <si>
    <t>Birr</t>
  </si>
  <si>
    <t>Birrhard</t>
  </si>
  <si>
    <t>Bözberg</t>
  </si>
  <si>
    <t>Bözen</t>
  </si>
  <si>
    <t>Effingen</t>
  </si>
  <si>
    <t>Elfingen</t>
  </si>
  <si>
    <t>Habsburg</t>
  </si>
  <si>
    <t>Hausen (AG)</t>
  </si>
  <si>
    <t>Lupfig</t>
  </si>
  <si>
    <t>Mandach</t>
  </si>
  <si>
    <t>Mönthal</t>
  </si>
  <si>
    <t>Mülligen</t>
  </si>
  <si>
    <t>Remigen</t>
  </si>
  <si>
    <t>Riniken</t>
  </si>
  <si>
    <t>Rüfenach</t>
  </si>
  <si>
    <t>Schinznach</t>
  </si>
  <si>
    <t>Thalheim (AG)</t>
  </si>
  <si>
    <t>Veltheim (AG)</t>
  </si>
  <si>
    <t>Villigen</t>
  </si>
  <si>
    <t>Villnachern</t>
  </si>
  <si>
    <t>Windisch</t>
  </si>
  <si>
    <t>Bezirk Kulm</t>
  </si>
  <si>
    <t>Beinwil am See</t>
  </si>
  <si>
    <t>Birrwil</t>
  </si>
  <si>
    <t>Burg (AG)</t>
  </si>
  <si>
    <t>Dürrenäsch</t>
  </si>
  <si>
    <t>Gontenschwil</t>
  </si>
  <si>
    <t>Holziken</t>
  </si>
  <si>
    <t>Leimbach (AG)</t>
  </si>
  <si>
    <t>Leutwil</t>
  </si>
  <si>
    <t>Menziken</t>
  </si>
  <si>
    <t>Oberkulm</t>
  </si>
  <si>
    <t>Reinach (AG)</t>
  </si>
  <si>
    <t>Schlossrued</t>
  </si>
  <si>
    <t>Schmiedrued</t>
  </si>
  <si>
    <t>Schöftland</t>
  </si>
  <si>
    <t>Teufenthal (AG)</t>
  </si>
  <si>
    <t>Unterkulm</t>
  </si>
  <si>
    <t>Zetzwil</t>
  </si>
  <si>
    <t>Bezirk Laufenburg</t>
  </si>
  <si>
    <t>Eiken</t>
  </si>
  <si>
    <t>Frick</t>
  </si>
  <si>
    <t>Gansingen</t>
  </si>
  <si>
    <t>Gipf-Oberfrick</t>
  </si>
  <si>
    <t>Herznach</t>
  </si>
  <si>
    <t>Hornussen</t>
  </si>
  <si>
    <t>Kaisten</t>
  </si>
  <si>
    <t>Mettauertal</t>
  </si>
  <si>
    <t>Münchwilen (AG)</t>
  </si>
  <si>
    <t>Oberhof</t>
  </si>
  <si>
    <t>Oeschgen</t>
  </si>
  <si>
    <t>Schwaderloch</t>
  </si>
  <si>
    <t>Sisseln</t>
  </si>
  <si>
    <t>Ueken</t>
  </si>
  <si>
    <t>Wittnau</t>
  </si>
  <si>
    <t>Wölflinswil</t>
  </si>
  <si>
    <t>Zeihen</t>
  </si>
  <si>
    <t>Bezirk Lenzburg</t>
  </si>
  <si>
    <t>Ammerswil</t>
  </si>
  <si>
    <t>Boniswil</t>
  </si>
  <si>
    <t>Brunegg</t>
  </si>
  <si>
    <t>Dintikon</t>
  </si>
  <si>
    <t>Egliswil</t>
  </si>
  <si>
    <t>Fahrwangen</t>
  </si>
  <si>
    <t>Hallwil</t>
  </si>
  <si>
    <t>Hendschiken</t>
  </si>
  <si>
    <t>Holderbank (AG)</t>
  </si>
  <si>
    <t>Hunzenschwil</t>
  </si>
  <si>
    <t>Meisterschwanden</t>
  </si>
  <si>
    <t>Möriken-Wildegg</t>
  </si>
  <si>
    <t>Niederlenz</t>
  </si>
  <si>
    <t>Othmarsingen</t>
  </si>
  <si>
    <t>Rupperswil</t>
  </si>
  <si>
    <t>Schafisheim</t>
  </si>
  <si>
    <t>Seengen</t>
  </si>
  <si>
    <t>Seon</t>
  </si>
  <si>
    <t>Staufen</t>
  </si>
  <si>
    <t>Bezirk Muri</t>
  </si>
  <si>
    <t>Abtwil</t>
  </si>
  <si>
    <t>Aristau</t>
  </si>
  <si>
    <t>Auw</t>
  </si>
  <si>
    <t>Beinwil (Freiamt)</t>
  </si>
  <si>
    <t>Besenbüren</t>
  </si>
  <si>
    <t>Bettwil</t>
  </si>
  <si>
    <t>Boswil</t>
  </si>
  <si>
    <t>Bünzen</t>
  </si>
  <si>
    <t>Buttwil</t>
  </si>
  <si>
    <t>Dietwil</t>
  </si>
  <si>
    <t>Geltwil</t>
  </si>
  <si>
    <t>Kallern</t>
  </si>
  <si>
    <t>Merenschwand</t>
  </si>
  <si>
    <t>Mühlau</t>
  </si>
  <si>
    <t>Muri (AG)</t>
  </si>
  <si>
    <t>Oberrüti</t>
  </si>
  <si>
    <t>Rottenschwil</t>
  </si>
  <si>
    <t>Sins</t>
  </si>
  <si>
    <t>Waltenschwil</t>
  </si>
  <si>
    <t>Bezirk Rheinfelden</t>
  </si>
  <si>
    <t>Hellikon</t>
  </si>
  <si>
    <t>Kaiseraugst</t>
  </si>
  <si>
    <t>Magden</t>
  </si>
  <si>
    <t>Möhlin</t>
  </si>
  <si>
    <t>Mumpf</t>
  </si>
  <si>
    <t>Obermumpf</t>
  </si>
  <si>
    <t>Olsberg</t>
  </si>
  <si>
    <t>Schupfart</t>
  </si>
  <si>
    <t>Stein (AG)</t>
  </si>
  <si>
    <t>Wallbach</t>
  </si>
  <si>
    <t>Wegenstetten</t>
  </si>
  <si>
    <t>Zeiningen</t>
  </si>
  <si>
    <t>Zuzgen</t>
  </si>
  <si>
    <t>Bezirk Zofingen</t>
  </si>
  <si>
    <t>Aarburg</t>
  </si>
  <si>
    <t>Bottenwil</t>
  </si>
  <si>
    <t>Brittnau</t>
  </si>
  <si>
    <t>Kirchleerau</t>
  </si>
  <si>
    <t>Kölliken</t>
  </si>
  <si>
    <t>Moosleerau</t>
  </si>
  <si>
    <t>Murgenthal</t>
  </si>
  <si>
    <t>Oftringen</t>
  </si>
  <si>
    <t>Reitnau</t>
  </si>
  <si>
    <t>Rothrist</t>
  </si>
  <si>
    <t>Safenwil</t>
  </si>
  <si>
    <t>Staffelbach</t>
  </si>
  <si>
    <t>Strengelbach</t>
  </si>
  <si>
    <t>Uerkheim</t>
  </si>
  <si>
    <t>Vordemwald</t>
  </si>
  <si>
    <t>Wiliberg</t>
  </si>
  <si>
    <t>Bezirk Zurzach</t>
  </si>
  <si>
    <t>Bad Zurzach</t>
  </si>
  <si>
    <t>Baldingen</t>
  </si>
  <si>
    <t>Böbikon</t>
  </si>
  <si>
    <t>Böttstein</t>
  </si>
  <si>
    <t>Döttingen</t>
  </si>
  <si>
    <t>Endingen</t>
  </si>
  <si>
    <t>Fisibach</t>
  </si>
  <si>
    <t>Full-Reuenthal</t>
  </si>
  <si>
    <t>Kaiserstuhl</t>
  </si>
  <si>
    <t>Klingnau</t>
  </si>
  <si>
    <t>Koblenz</t>
  </si>
  <si>
    <t>Leibstadt</t>
  </si>
  <si>
    <t>Lengnau (AG)</t>
  </si>
  <si>
    <t>Leuggern</t>
  </si>
  <si>
    <t>Mellikon</t>
  </si>
  <si>
    <t>Rekingen (AG)</t>
  </si>
  <si>
    <t>Rietheim</t>
  </si>
  <si>
    <t>Rümikon</t>
  </si>
  <si>
    <t>Schneisingen</t>
  </si>
  <si>
    <t>Siglistorf</t>
  </si>
  <si>
    <t>Tegerfelden</t>
  </si>
  <si>
    <t>Wislikofen</t>
  </si>
  <si>
    <t>Steuerertrag, in Franken</t>
  </si>
  <si>
    <t>Steuerertrag, in Prozent</t>
  </si>
  <si>
    <t>Kapitalgesell-
schaften und
Genossenschaften</t>
  </si>
  <si>
    <t>Total Steuer</t>
  </si>
  <si>
    <t>98,8</t>
  </si>
  <si>
    <t>98,4</t>
  </si>
  <si>
    <t>99,4</t>
  </si>
  <si>
    <t>99,8</t>
  </si>
  <si>
    <t>99,7</t>
  </si>
  <si>
    <t>99,9</t>
  </si>
  <si>
    <t>98,1</t>
  </si>
  <si>
    <t>99,3</t>
  </si>
  <si>
    <t>97,2</t>
  </si>
  <si>
    <t>98,5</t>
  </si>
  <si>
    <t>98,7</t>
  </si>
  <si>
    <t>99,6</t>
  </si>
  <si>
    <t>95,9</t>
  </si>
  <si>
    <t>96,1</t>
  </si>
  <si>
    <t>99,5</t>
  </si>
  <si>
    <t>95,8</t>
  </si>
  <si>
    <t>99,1</t>
  </si>
  <si>
    <t>98,2</t>
  </si>
  <si>
    <t>73,6</t>
  </si>
  <si>
    <t>96,2</t>
  </si>
  <si>
    <t>97,1</t>
  </si>
  <si>
    <t>94,4</t>
  </si>
  <si>
    <t>99,2</t>
  </si>
  <si>
    <t>97,6</t>
  </si>
  <si>
    <t>96,9</t>
  </si>
  <si>
    <t>97,3</t>
  </si>
  <si>
    <t>86,7</t>
  </si>
  <si>
    <t>88,8</t>
  </si>
  <si>
    <t>93,4</t>
  </si>
  <si>
    <t>97,0</t>
  </si>
  <si>
    <t>96,0</t>
  </si>
  <si>
    <t>97,8</t>
  </si>
  <si>
    <t>94,5</t>
  </si>
  <si>
    <t>96,7</t>
  </si>
  <si>
    <t>98,3</t>
  </si>
  <si>
    <t>2,8</t>
  </si>
  <si>
    <t>13,3</t>
  </si>
  <si>
    <t>1,7</t>
  </si>
  <si>
    <r>
      <rPr>
        <b/>
        <sz val="10"/>
        <rFont val="Arial"/>
      </rPr>
      <t>Allgemeiner Hinweis: Revisionen der Steuergesetzgebung</t>
    </r>
    <r>
      <rPr>
        <sz val="10"/>
        <color rgb="FF000000"/>
        <rFont val="Arial"/>
      </rPr>
      <t/>
    </r>
  </si>
  <si>
    <t>Das kantonale Steuergesetz (StG) vom 15. Dezember 1998 ist immer wieder Gegenstand von Revisionen, welche auch die Steuern der juristischen Personen betreffen. Die gewichtigsten Änderungen mit Auswirkungen auf die Ergebnisse der Steuerstatistik sind folgende:</t>
  </si>
  <si>
    <t>2020: Gewinn- und Kapitalsteuer (§§ 68 – 80, 86 – 88 StG):</t>
  </si>
  <si>
    <t>2016: Gewinnsteuer (§ 75 Abs. 1):</t>
  </si>
  <si>
    <t>Senkung der Gewinnsteuer auf 5,5% für die ersten 250'000 Fr. des steuerbaren Reingewinns sowie auf 8,5% auf dem übrigen Reingewinn.</t>
  </si>
  <si>
    <t>2014: Gewinnsteuer (§ 81 Abs. 1):</t>
  </si>
  <si>
    <t>Senkung der Gewinnsteuer für Vereine und Stiftungen auf 6% des steuerbaren Reingewinns.</t>
  </si>
  <si>
    <t>2009: Gewinn- und Kapitalsteuer (§§ 75 Abs. 1 &amp; 86 Abs. 4):</t>
  </si>
  <si>
    <t>Senkung der Gewinnsteuer auf 6% für die ersten 150'000 Fr. des steuerbaren Reingewinns und auf 9% auf dem übrigen Reingewinn. Zudem kann die Gewinnsteuer neu an die Kapitalsteuer angerechnet werden.</t>
  </si>
  <si>
    <t>2007: Kapitalsteuer (§§ 86 &amp; 89)</t>
  </si>
  <si>
    <t>Senkung der Kapitalsteuer auf 1,25‰ des steuerbaren Eigenkapitals und Abschaffung der Mindeststeuer auf Grundstücken.</t>
  </si>
  <si>
    <r>
      <rPr>
        <b/>
        <sz val="10"/>
        <rFont val="Arial"/>
      </rPr>
      <t>Erfasste Gesellschaften</t>
    </r>
    <r>
      <rPr>
        <sz val="10"/>
        <color rgb="FF000000"/>
        <rFont val="Arial"/>
      </rPr>
      <t/>
    </r>
  </si>
  <si>
    <t>Die vorliegende Statistik umfasst die ordentlich besteuerten Kapitalgesellschaften (Aktiengesellschaften [AG], Gesellschaften mit beschränkter Haftung [GmbH], Kommanditaktiengesellschaften, Anlagefonds), Genossenschaften sowie Vereine und Stiftungen.</t>
  </si>
  <si>
    <t>Ab der Steuerstatistik 2020 werden die Ergebnisse für Statustgesellschaften nicht mehr separat ausgewiesen (SV 17). Bei der Interpretation und dem Vergleich mit Tabellen aus früheren eDossiers ist dies zu beachten.</t>
  </si>
  <si>
    <t>Die Personengesellschaften (Kollektiv- und Kommanditgesellschaften) werden nach den Einkommens- und Vermögenssteuern der natürlichen Personen besteuert und sind deshalb in der vorliegenden Statistik nicht enthalten.</t>
  </si>
  <si>
    <t>Erfasst sind alle Gesellschaften, die im Aargau im Jahr 2021 steuerpflichtig sind. Die Steuerpflicht besteht (§§ 62ff. StG) wenn:</t>
  </si>
  <si>
    <t>1. sich der Sitz oder die tatsächliche Verwaltung im Kanton befindet oder</t>
  </si>
  <si>
    <t>2. sich der Sitz oder die tatsächliche Verwaltung ausserhalb des Kantons befindet und die Gesellschaften:</t>
  </si>
  <si>
    <t>a) Teilhaberinnen an Geschäftsbetrieben im Kanton sind,</t>
  </si>
  <si>
    <t>b) im Kanton Betriebsstätten unterhalten oder</t>
  </si>
  <si>
    <t>c) an Grundstücken im Kanton Eigentum, dingliche Rechte oder diesen wirtschaftlich gleichkommende pers.</t>
  </si>
  <si>
    <t>Nutzungsrechte haben.</t>
  </si>
  <si>
    <r>
      <rPr>
        <b/>
        <sz val="10"/>
        <rFont val="Arial"/>
      </rPr>
      <t>Steuerfaktoren</t>
    </r>
    <r>
      <rPr>
        <sz val="10"/>
        <color rgb="FF000000"/>
        <rFont val="Arial"/>
      </rPr>
      <t/>
    </r>
  </si>
  <si>
    <r>
      <rPr>
        <b/>
        <sz val="10"/>
        <rFont val="Arial"/>
      </rPr>
      <t>Steuerbarer Reingewinn:</t>
    </r>
    <r>
      <rPr>
        <sz val="10"/>
        <color rgb="FF000000"/>
        <rFont val="Arial"/>
      </rPr>
      <t/>
    </r>
  </si>
  <si>
    <t>Der steuerbare Reingewinn setzt sich zusammen aus (§§ 68ff. StG):</t>
  </si>
  <si>
    <t>a) dem Saldo der Erfolgsrechnung unter Berücksichtigung des Saldovortrages des Vorjahres,</t>
  </si>
  <si>
    <t>b) allen vor Berechnung des Saldos der Erfolgsrechnung ausgeschiedenen Teilen des Geschäftsergebnisses,</t>
  </si>
  <si>
    <t>die nicht zur Deckung von geschäftsmässig begründetem Aufwand verwendet werden,</t>
  </si>
  <si>
    <t>c) den der Erfolgsrechnung nicht gutgeschriebenen Erträgen, mit Einschluss der Kapital-, Aufwertungs- und</t>
  </si>
  <si>
    <t>Liquidationsgewinne und</t>
  </si>
  <si>
    <t>d) den Zinsen auf verdecktem Eigenkapital.</t>
  </si>
  <si>
    <t>Reingewinn aus Patenten (Patentbox):</t>
  </si>
  <si>
    <t>Auf Antrag werden Gewinne aus Patenten und vergleichbaren Rechten um 90% gekürzt (§ 68a StG).</t>
  </si>
  <si>
    <t>Abzug für Forschungs- und Entwicklungsaufwand:</t>
  </si>
  <si>
    <t>Auf Antrag ist 50% des Forschungs- und Entwicklungsaufwands über den geschäftsmässig begründeten Aufwand hinaus zum Abzug zugelassen (§ 69a StG).</t>
  </si>
  <si>
    <r>
      <rPr>
        <b/>
        <sz val="10"/>
        <rFont val="Arial"/>
      </rPr>
      <t>Steuerbares Eigenkapital:</t>
    </r>
    <r>
      <rPr>
        <sz val="10"/>
        <color rgb="FF000000"/>
        <rFont val="Arial"/>
      </rPr>
      <t/>
    </r>
  </si>
  <si>
    <t>Das steuerbare Eigenkapital besteht bei Kapitalgesellschaften und Genossenschaften aus dem einbezahlten Grund- oder Stammkapital, dem Partizipationskapital, den offenen und den aus versteuertem Gewinn gebildeten Reserven. Steuerbar ist mindestens das einbezahlte Aktien-, Partizipations-, Grund- oder Stammkapital, dabei wird das steuerbare Eigenkapital um den Teil des Fremdkapitals erhöht, dem wirtschaftlich die Bedeutung von Eigenkapital zukommt (§ 83 StG). Bei gemischten Beteiligungsgesellschaften und bei Darlehen an Konzerngesellschaften können Abzüge geltend gemacht werden (§ 84 StG).</t>
  </si>
  <si>
    <r>
      <rPr>
        <b/>
        <sz val="10"/>
        <rFont val="Arial"/>
      </rPr>
      <t>Einfache oder '100%-ige' Kantonssteuer</t>
    </r>
    <r>
      <rPr>
        <sz val="10"/>
        <color rgb="FF000000"/>
        <rFont val="Arial"/>
      </rPr>
      <t/>
    </r>
  </si>
  <si>
    <t>Kapitalgesellschaften und Genossenschaften entrichten eine Gewinn- und eine Kapitalsteuer. Gegenstand der Gewinnsteuer ist der Reingewinn, Gegenstand der Kapitalsteuer ist das Eigenkapital.</t>
  </si>
  <si>
    <t>– Für die Gewinnsteuer enthält das Steuergesetz einen Zweistufentarif (§ 75 StG). Kapitalgesellschaften und</t>
  </si>
  <si>
    <t>Genossenschaften entrichten als einfache Steuer vom Reingewinn:</t>
  </si>
  <si>
    <t>a) 5,5% auf den ersten Fr. 250'000 des steuerbaren Reingewinns und</t>
  </si>
  <si>
    <t>b) 8,5% auf dem übrigen Reingewinn.</t>
  </si>
  <si>
    <t>– Die Kapitalsteuer beträgt (ab 2020) 0,75‰ des steuerbaren Eigenkapitals (§ 86 StG).</t>
  </si>
  <si>
    <t>– Die Gewinnsteuer wird an die Kapitalsteuer angerechnet.</t>
  </si>
  <si>
    <t>– Für Kapitalgesellschaften und Genossenschaften besteht eine Mindeststeuer, die zu entrichten ist, wenn die</t>
  </si>
  <si>
    <t>einfache Gewinn- und Kapitalsteuer unter den Minimalansätzen gemäss § 88 StG liegen. Diese beträgt als</t>
  </si>
  <si>
    <t>einfache (100%) Kantonssteuer Fr. 500.- für Kapitalgesellschaften und Fr. 100.- für Genossenschaften.</t>
  </si>
  <si>
    <t>Die Gewinnsteuer der Vereine, Stiftungen und übrigen juristischen Personen beträgt 6% des steuerbaren Reingewinns. Dieser Gewinn wird aber nur besteuert, soweit er Fr. 20'000.- übersteigt (§ 81 StG). Das Eigenkapital der Vereine und Stiftungen wird besteuert, soweit es Fr. 50'000.- übersteigt (§ 86 StG).</t>
  </si>
  <si>
    <r>
      <rPr>
        <b/>
        <sz val="10"/>
        <rFont val="Arial"/>
      </rPr>
      <t>Steuermass</t>
    </r>
    <r>
      <rPr>
        <sz val="10"/>
        <color rgb="FF000000"/>
        <rFont val="Arial"/>
      </rPr>
      <t/>
    </r>
  </si>
  <si>
    <t>Die tatsächlichen Steuerbelastungen (Steuermass) ergeben sich erst, wenn die verschiedenen Zuschläge zur einfachen Kantonssteuer berücksichtigt werden. Gemäss § 90 StG entrichten juristische Personen nebst den in anderen Gesetzen (Spitalgesetz vom 25. Februar 2003 und Finanzausgleichsgesetz vom 29. Juni 1983) festgelegten Zuschlägen folgende Zuschläge auf der einfachen Kantonssteuer vom steuerbaren Reingewinn und Eigenkapital:</t>
  </si>
  <si>
    <t>a) einen Kantonssteuerzuschlag von 2% und</t>
  </si>
  <si>
    <t>b) einen Zuschlag von 53% an die Einwohnergemeinden, in denen die juristische Person steuerpflichtig ist.</t>
  </si>
  <si>
    <r>
      <rPr>
        <b/>
        <sz val="10"/>
        <rFont val="Arial"/>
      </rPr>
      <t>Hinweise</t>
    </r>
    <r>
      <rPr>
        <sz val="10"/>
        <color rgb="FF000000"/>
        <rFont val="Arial"/>
      </rPr>
      <t/>
    </r>
  </si>
  <si>
    <t>– Bei den Steuern handelt es sich um die einfache Kantonssteuer (100%), wenn nichts anderes angegeben ist.</t>
  </si>
  <si>
    <t>– Bei Steuerpflicht in mehreren Kantonen ist lediglich der aargauische Anteil am Eigenkapital und am Reingewinn</t>
  </si>
  <si>
    <t>berücksichtigt. Andernfalls würde sich, wenn man z.B. an die Grossbanken denkt, ein unrealistisches Bild ergeben.</t>
  </si>
  <si>
    <t>– Seit 2001 werden auch die Vereine und Stiftungen in die Analyse miteinbezogen, da diese nach der Einführung</t>
  </si>
  <si>
    <t>des neuen Steuergesetzes (StG vom 15. Dezember 1988) ebenfalls unter die Gewinn- und Kapitalsteuern der</t>
  </si>
  <si>
    <t>juristischen Personen fallen und nicht mehr nach den Verhältnissen der natürlichen Personen besteuert werden.</t>
  </si>
  <si>
    <t>– Die Angaben zu den Wirtschaftszweigen beruhen ab dem Jahr 2016 auf der Allgemeinen Systematik der</t>
  </si>
  <si>
    <t>Wirtschaftszweige (NOGA 2008).</t>
  </si>
  <si>
    <r>
      <rPr>
        <b/>
        <sz val="10"/>
        <rFont val="Arial"/>
      </rPr>
      <t>Quellenangabe</t>
    </r>
    <r>
      <rPr>
        <sz val="10"/>
        <color rgb="FF000000"/>
        <rFont val="Arial"/>
      </rPr>
      <t/>
    </r>
  </si>
  <si>
    <t>Die Daten zum vorliegenden eDossier stammen vom Kantonalen Steueramt.</t>
  </si>
  <si>
    <r>
      <rPr>
        <b/>
        <sz val="10"/>
        <rFont val="Arial"/>
      </rPr>
      <t>Zeichenerklärungen für fehlende Angaben</t>
    </r>
    <r>
      <rPr>
        <sz val="10"/>
        <color rgb="FF000000"/>
        <rFont val="Arial"/>
      </rPr>
      <t/>
    </r>
  </si>
  <si>
    <t>'X': entfällt aus Datenschutzgründen</t>
  </si>
  <si>
    <t>1. Mit der 2020 in Kraft getretenen Steuerreform wurden die Statusgesellschaften aufgehoben. 
    Die Ergebnisse für die bis zum Steuerjahr 2019 separat ausgewiesenen Status- 
    gesellschaften sind für alle Steuerjahre unter 'Kapitalgesellschaften und Genossenschaften'   
    zusammengefasst.</t>
  </si>
  <si>
    <t>X</t>
  </si>
  <si>
    <t>1. Die einzelnen juristischen Personen werden in allen Bezirken gezählt, in denen sie steuerpflichtig sind. Im Total sind die Mehrfachzählungen nicht enthalten. Der 
    prozentuale Anteil der Pflichtigen bezieht sich auf das Total ohne Mehrfachzählungen.</t>
  </si>
  <si>
    <r>
      <t>Total</t>
    </r>
    <r>
      <rPr>
        <b/>
        <vertAlign val="superscript"/>
        <sz val="10"/>
        <rFont val="Arial"/>
        <family val="2"/>
      </rPr>
      <t>2</t>
    </r>
    <r>
      <rPr>
        <sz val="10"/>
        <color rgb="FF000000"/>
        <rFont val="Arial"/>
      </rPr>
      <t/>
    </r>
  </si>
  <si>
    <t>0</t>
  </si>
  <si>
    <t>20 – 49</t>
  </si>
  <si>
    <t>50 – 99</t>
  </si>
  <si>
    <t>1. Die einzelnen juristischen Personen werden in allen aargauischen Gemeinden gezählt, in denen sie steuerpflichtig sind. Im Total (Bezirke und Kanton) sind die 
    Mehrfachzählungen nicht enthalten.</t>
  </si>
  <si>
    <t>Die juristischen Personen entrichten einen Zuschlag von 53% auf der einfachen Kantonssteuer an die Einwohnergemeinden, 
in denen für sie die Steuerpflicht besteht.</t>
  </si>
  <si>
    <t>Erläuterungen zur Tabelle 13</t>
  </si>
  <si>
    <t>Aargauische Agglomerationsgemeinden von:</t>
  </si>
  <si>
    <t>Biberstein, Buchs (AG), Erlinsbach (AG), Gränichen, Küttigen, Muhen, Oberentfelden, Suhr, Unterentfelden</t>
  </si>
  <si>
    <t>Baden-Brugg</t>
  </si>
  <si>
    <t>Ennetbaden, Fislisbach, Gebenstrof, Hausen (AG), Neuenhof, Oberrohrdorf, Obersiggenthal, Remigen, Riniken, Turgi, Untersiggenthal, 
Wettingen, Windisch</t>
  </si>
  <si>
    <t>Holderbank (AG), Möriken-Wildegg, Niederlenz, Staufen</t>
  </si>
  <si>
    <t>Olten-Zofingen</t>
  </si>
  <si>
    <t>Aarburg, Brittnau, Oftringen, Strengelbach, Vordemwald</t>
  </si>
  <si>
    <t>Arni (AG), Bellikon, Bergdietikon, Berikon, Besenbüren, Bremgarten (AG), Eggenwil, Fischbach-Göslikon, Fisibach, Islisberg, Jonen, Kaiserstuhl, Killwangen, Künten, Oberlunkhofen, Oberwil-Lieli, Rottenschwil, Rudolfstetten-Friedrichsberg, Schneisingen, Siglistorf, Spreitenbach, Unterlunkhofen, Widen, Würenlos, Zufikon</t>
  </si>
  <si>
    <t>Hellikon, Kaiseraugst, Magden, Möhlin, Mumpf, Obermumpf, Olsberg, Rheinfelden, Wegenstetten, Zeiningen, Zuzgen</t>
  </si>
  <si>
    <r>
      <rPr>
        <b/>
        <sz val="9"/>
        <color theme="1"/>
        <rFont val="Arial"/>
        <family val="2"/>
      </rPr>
      <t>Quelle:</t>
    </r>
    <r>
      <rPr>
        <sz val="9"/>
        <color theme="1"/>
        <rFont val="Arial"/>
        <family val="2"/>
      </rPr>
      <t xml:space="preserve"> Bundesamt für Statistik, Amtliches Gemeindeverzeichnis der Schweiz, Agglomerationen 2012</t>
    </r>
  </si>
  <si>
    <t>Gebiete der Regionalplanungsverbände, per 1.1.2021</t>
  </si>
  <si>
    <t>Erläuterungen zur Tabelle 14</t>
  </si>
  <si>
    <t>Die Regionalen Planungsverbände umfassen die Gebiete der folgenden politischen Gemeinden:</t>
  </si>
  <si>
    <t>Aarau, Biberstein, Buchs (AG), Densbüren, Erlinsbach (AG), Gränichen, Kölliken, Küttigen, Muhen, Oberentfelden, Suhr, Unterentfelden</t>
  </si>
  <si>
    <t>Mutschellen-Reusstal-
Kelleramt</t>
  </si>
  <si>
    <t>Aarburg, Bottenwil, Brittnau, Murgenthal, Oftringen, Rothrist, Safenwil, Strengelbach, Uerkheim, Vordemwald, Zofingen</t>
  </si>
  <si>
    <t>Bözen, Effingen, Eiken, Elfingen, Frick, Gansingen, Gipf-Oberfrick, Hellikon, Herznach, Hornussen, Kaiseraugst, Kaisten, Laufenburg, Magden, Mettauertal, Möhlin, Mumpf, Münchwilen (AG), Oberhof, Obermumpf, Oeschgen, Olsberg, Rheinfelden, Schupfart, Schwaderloch, Sisseln, Stein (AG), Ueken, Wallbach, Wegenstetten, Wittnau, Wölflinswil, Zeihen, Zeiningen, Zuzgen</t>
  </si>
  <si>
    <t>Lebensraum
Lenzburg-Seetal</t>
  </si>
  <si>
    <t>Ammerswil, Beinwil am See, Birrwil, Boniswil, Dürrenäsch, Egliswil, Fahrwangen, Hallwil, Holderbank (AG), Hunzenschwil, Lenzburg, Leutwil, Meisterschwanden, Möriken-Wildegg, Niederlenz, Rupperswil, Schafisheim, Seengen, Seon, Staufen</t>
  </si>
  <si>
    <t>Büttikon, Dintikon, Dottikon, Hägglingen, Hendschiken, Othmarsingen, Sarmenstorf, Uezwil, Villmergen, Waltenschwil, Wohlen (AG)</t>
  </si>
  <si>
    <t>Abtwil, Aristau, Auw, Beinwil (Freiamt), Besenbüren, Bettwil, Boswil, Bünzen, Buttwil, Dietwil, Geltwil, Kallern, Merenschwand, Mühlau, Muri (AG), 
Oberrüti, Rottenschwil, Sins</t>
  </si>
  <si>
    <t>Hirschthal, Holziken, Kirchleerau, Moosleerau, Reitnau, Schlossrued, Schmiedrued, Schöftland, Staffelbach, Wiliberg</t>
  </si>
  <si>
    <t>Burg (AG), Gontenschwil, Leimbach (AG), Menziken, Oberkulm, Reinach (AG), Teufenthal (AG), Unterkulm, Zetzwil</t>
  </si>
  <si>
    <t>Bad Zurzach, Baldingen, Böbikon, Böttstein, Döttingen, Endingen, Fisibach, Full-Reuenthal, Kaiserstuhl, Klingnau, Koblenz, Leibstadt, Lengnau (AG), Leuggern, Mandach, Mellikon, Rekingen (AG), Rietheim, Rümikon, Schneisingen, Siglistorf, Tegerfelden, Wislikofen</t>
  </si>
  <si>
    <r>
      <rPr>
        <b/>
        <sz val="9"/>
        <color theme="1"/>
        <rFont val="Arial"/>
        <family val="2"/>
      </rPr>
      <t>Hinweis</t>
    </r>
    <r>
      <rPr>
        <sz val="9"/>
        <color theme="1"/>
        <rFont val="Arial"/>
        <family val="2"/>
      </rPr>
      <t xml:space="preserve">: Gemeinden können Doppelmitgliedschaften haben. Aufgeführt und gezählt werden in der vorliegenden Statistik nur die Erstmitgliedschaften. </t>
    </r>
  </si>
  <si>
    <t>Baden, Bergdietikon, Birmenstorf (AG), Ehrendingen, Ennetbaden, Fislisbach, Freienwil, Gebenstorf, Killwangen, Mägenwil, Mellingen, Neuenhof, Niederrohrdorf, Oberrohrdorf, Obersiggenthal, Remetschwil, Spreitenbach, Stetten (AG), Turgi, Untersiggenthal, Wettingen, Wohlenschwil, Würenlingen, Würenlos</t>
  </si>
  <si>
    <t>Arni (AG), Bellikon, Berikon, Bremgarten (AG), Eggenwil, Fischbach-Göslikon, Islisberg, Jonen, Künten, Niederwil (AG), Oberlunkhofen, Oberwil-Lieli, Rudolfstetten-Friedlisberg, Tägerig, Unterlunkhofen, Widen, Zufikon</t>
  </si>
  <si>
    <t>Auenstein, Birr, Birrhard, Bözberg, Brugg, Brunegg, Habsburg, Hausen (AG), Lupfig, Mönthal, Mülligen, Remigen, Riniken, Rüfenach, Schinznach, Thalheim (AG), Veltheim (AG), Villigen, Villnachern, Windisch</t>
  </si>
  <si>
    <t>Kantonssteuer 168%</t>
  </si>
  <si>
    <t>Im Jahr 2021 beträgt die tatsächliche Belastung insgesamt 168% der einfachen Kantonssteuer (vgl. T 16).</t>
  </si>
  <si>
    <t xml:space="preserve">in 1'000 Fr. </t>
  </si>
  <si>
    <t>Reihe stat.kurzinfo Nr. 145 | Mai 2024</t>
  </si>
  <si>
    <t>2. Die einzelnen juristischen Personen werden in allen Bezirken oder Regionalplanungsverbänden gezählt, in denen sie steuerpflichtig sind. Im Total sind die Mehrfachzählungen nicht
   enthalten.</t>
  </si>
  <si>
    <t>Im Nachgang zur Steuerreform 17 (SV 17) des Bundes wurden die steuerlichen Privilegien für Statusgesellschaften aufgehoben. Auf der Seite der Gewinnsteuer wurde die Patentbox (Kürzung der Gewinne aus Patenten um 90%) eingeführt. Zudem ist auf Antrag 50% des Forschungs- und Entwicklungsaufwand über den geschäftsmässig begründeten Aufwand hinaus zum Abzug zugelassen. Die Kapitalsteuer wurde auf 0,75‰ des steuerbaren Eigenkapitals gesenkt. Neu gegründete Kapitalgesellschaften sind in den ersten fünf Jahren von der Mindessteuer befreit. Bei gemischten Beteiligungsgesellschaften und bei Darlehen an Konzerngesellschaften können zudem Abzüge geltend gemacht werden.</t>
  </si>
  <si>
    <t>Tabelle 11: Steuerfaktoren und einfache Kantonssteuer nach Bezirk, in 1'000 Franken und Verteilung, in Prozent,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</si>
</sst>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 #,##0.00_ ;_ * \-#,##0.00_ ;_ * &quot;-&quot;??_ ;_ @_ "/>
    <numFmt numFmtId="164" formatCode="_ * #,##0_ ;_ * \-#,##0_ ;_ * &quot;-&quot;??_ ;_ @_ "/>
    <numFmt numFmtId="165" formatCode="0.0000"/>
    <numFmt numFmtId="166" formatCode="0.0"/>
    <numFmt numFmtId="167" formatCode="#,##0.0"/>
  </numFmts>
  <fonts count="28" x14ac:knownFonts="1">
    <font>
      <sz val="10"/>
      <color rgb="FF000000"/>
      <name val="Arial"/>
    </font>
    <font>
      <sz val="11"/>
      <color theme="1"/>
      <name val="Arial"/>
      <family val="2"/>
    </font>
    <font>
      <b/>
      <sz val="16"/>
      <color rgb="FFFFFFFF"/>
      <name val="Arial"/>
    </font>
    <font>
      <b/>
      <sz val="12"/>
      <color rgb="FF000000"/>
      <name val="Arial"/>
    </font>
    <font>
      <b/>
      <sz val="14"/>
      <color rgb="FF000000"/>
      <name val="Arial"/>
    </font>
    <font>
      <i/>
      <sz val="10"/>
      <color rgb="FF000000"/>
      <name val="Arial"/>
    </font>
    <font>
      <u/>
      <sz val="10"/>
      <color rgb="FF0096DF"/>
      <name val="Arial"/>
    </font>
    <font>
      <u/>
      <sz val="10"/>
      <color rgb="FF0072AB"/>
      <name val="Arial"/>
    </font>
    <font>
      <u/>
      <sz val="10"/>
      <color rgb="FF005078"/>
      <name val="Arial"/>
    </font>
    <font>
      <u/>
      <sz val="10"/>
      <color rgb="FFFF5C1F"/>
      <name val="Arial"/>
    </font>
    <font>
      <u/>
      <sz val="10"/>
      <color rgb="FFCC4918"/>
      <name val="Arial"/>
    </font>
    <font>
      <u/>
      <sz val="10"/>
      <color rgb="FF993712"/>
      <name val="Arial"/>
    </font>
    <font>
      <u/>
      <sz val="10"/>
      <color rgb="FF63CC00"/>
      <name val="Arial"/>
    </font>
    <font>
      <u/>
      <sz val="10"/>
      <color rgb="FFFFD900"/>
      <name val="Arial"/>
    </font>
    <font>
      <u/>
      <sz val="10"/>
      <color rgb="FFD9B800"/>
      <name val="Arial"/>
    </font>
    <font>
      <b/>
      <sz val="10"/>
      <color rgb="FF000000"/>
      <name val="Arial"/>
    </font>
    <font>
      <vertAlign val="superscript"/>
      <sz val="10"/>
      <name val="Arial"/>
    </font>
    <font>
      <b/>
      <sz val="10"/>
      <name val="Arial"/>
    </font>
    <font>
      <b/>
      <sz val="10"/>
      <color rgb="FF000000"/>
      <name val="Arial"/>
      <family val="2"/>
    </font>
    <font>
      <b/>
      <vertAlign val="superscript"/>
      <sz val="10"/>
      <name val="Arial"/>
      <family val="2"/>
    </font>
    <font>
      <sz val="10"/>
      <color rgb="FF000000"/>
      <name val="Arial"/>
    </font>
    <font>
      <sz val="10"/>
      <color theme="1"/>
      <name val="Arial"/>
      <family val="2"/>
    </font>
    <font>
      <sz val="11"/>
      <name val="Arial"/>
      <family val="2"/>
    </font>
    <font>
      <sz val="10"/>
      <name val="Arial"/>
      <family val="2"/>
    </font>
    <font>
      <sz val="9"/>
      <color theme="1"/>
      <name val="Arial"/>
      <family val="2"/>
    </font>
    <font>
      <b/>
      <sz val="9"/>
      <color theme="1"/>
      <name val="Arial"/>
      <family val="2"/>
    </font>
    <font>
      <sz val="10"/>
      <color rgb="FF000000"/>
      <name val="Arial"/>
      <family val="2"/>
    </font>
    <font>
      <sz val="10"/>
      <color rgb="FFFF0000"/>
      <name val="Arial"/>
      <family val="2"/>
    </font>
  </fonts>
  <fills count="6">
    <fill>
      <patternFill patternType="none"/>
    </fill>
    <fill>
      <patternFill patternType="gray125"/>
    </fill>
    <fill>
      <patternFill patternType="solid">
        <fgColor rgb="FF00B0F0"/>
      </patternFill>
    </fill>
    <fill>
      <patternFill patternType="solid">
        <fgColor rgb="FFD9D9D9"/>
      </patternFill>
    </fill>
    <fill>
      <patternFill patternType="solid">
        <fgColor theme="0" tint="-0.14999847407452621"/>
        <bgColor indexed="64"/>
      </patternFill>
    </fill>
    <fill>
      <patternFill patternType="solid">
        <fgColor rgb="FFB7B7B7"/>
        <bgColor indexed="64"/>
      </patternFill>
    </fill>
  </fills>
  <borders count="11">
    <border>
      <left/>
      <right/>
      <top/>
      <bottom/>
      <diagonal/>
    </border>
    <border>
      <left style="thin">
        <color rgb="FF000000"/>
      </left>
      <right style="thin">
        <color rgb="FF000000"/>
      </right>
      <top style="thin">
        <color rgb="FF000000"/>
      </top>
      <bottom style="thin">
        <color rgb="FF000000"/>
      </bottom>
      <diagonal/>
    </border>
    <border>
      <left/>
      <right/>
      <top/>
      <bottom style="medium">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style="thick">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43" fontId="20" fillId="0" borderId="0" applyFont="0" applyFill="0" applyBorder="0" applyAlignment="0" applyProtection="0"/>
  </cellStyleXfs>
  <cellXfs count="77">
    <xf numFmtId="0" fontId="0" fillId="0" borderId="0" xfId="0"/>
    <xf numFmtId="0" fontId="2" fillId="2" borderId="0" xfId="0" applyFont="1" applyFill="1" applyAlignment="1">
      <alignment horizontal="left" wrapText="1"/>
    </xf>
    <xf numFmtId="0" fontId="3" fillId="0" borderId="0" xfId="0" applyFont="1"/>
    <xf numFmtId="0" fontId="4" fillId="0" borderId="0" xfId="0" applyFont="1"/>
    <xf numFmtId="0" fontId="5" fillId="0" borderId="0" xfId="0" applyFont="1"/>
    <xf numFmtId="0" fontId="6" fillId="0" borderId="0" xfId="0" applyFont="1"/>
    <xf numFmtId="0" fontId="7" fillId="0" borderId="0" xfId="0" applyFont="1"/>
    <xf numFmtId="0" fontId="8" fillId="0" borderId="0" xfId="0" applyFont="1"/>
    <xf numFmtId="0" fontId="9" fillId="0" borderId="0" xfId="0" applyFont="1"/>
    <xf numFmtId="0" fontId="10" fillId="0" borderId="0" xfId="0" applyFont="1"/>
    <xf numFmtId="0" fontId="11" fillId="0" borderId="0" xfId="0" applyFont="1"/>
    <xf numFmtId="0" fontId="12" fillId="0" borderId="0" xfId="0" applyFont="1"/>
    <xf numFmtId="0" fontId="13" fillId="0" borderId="0" xfId="0" applyFont="1"/>
    <xf numFmtId="0" fontId="14" fillId="0" borderId="0" xfId="0" applyFont="1"/>
    <xf numFmtId="0" fontId="15" fillId="0" borderId="1" xfId="0" applyFont="1" applyBorder="1" applyAlignment="1">
      <alignment horizontal="left" vertical="top" wrapText="1"/>
    </xf>
    <xf numFmtId="0" fontId="15" fillId="0" borderId="1" xfId="0" applyFont="1" applyBorder="1" applyAlignment="1">
      <alignment horizontal="right" vertical="top" wrapText="1"/>
    </xf>
    <xf numFmtId="0" fontId="0" fillId="0" borderId="0" xfId="0" applyAlignment="1">
      <alignment horizontal="left" vertical="center"/>
    </xf>
    <xf numFmtId="3" fontId="0" fillId="0" borderId="0" xfId="0" applyNumberFormat="1" applyAlignment="1">
      <alignment horizontal="right" vertical="center"/>
    </xf>
    <xf numFmtId="0" fontId="0" fillId="0" borderId="2" xfId="0" applyBorder="1" applyAlignment="1">
      <alignment horizontal="left" vertical="center"/>
    </xf>
    <xf numFmtId="3" fontId="0" fillId="0" borderId="2" xfId="0" applyNumberFormat="1" applyBorder="1" applyAlignment="1">
      <alignment horizontal="right" vertical="center"/>
    </xf>
    <xf numFmtId="4" fontId="0" fillId="0" borderId="0" xfId="0" applyNumberFormat="1" applyAlignment="1">
      <alignment horizontal="right" vertical="center"/>
    </xf>
    <xf numFmtId="0" fontId="15" fillId="0" borderId="2" xfId="0" applyFont="1" applyBorder="1" applyAlignment="1">
      <alignment horizontal="left" vertical="center"/>
    </xf>
    <xf numFmtId="3" fontId="15" fillId="0" borderId="2" xfId="0" applyNumberFormat="1" applyFont="1" applyBorder="1" applyAlignment="1">
      <alignment horizontal="right" vertical="center"/>
    </xf>
    <xf numFmtId="4" fontId="15" fillId="0" borderId="2" xfId="0" applyNumberFormat="1" applyFont="1" applyBorder="1" applyAlignment="1">
      <alignment horizontal="right" vertical="center"/>
    </xf>
    <xf numFmtId="4" fontId="0" fillId="0" borderId="2" xfId="0" applyNumberFormat="1" applyBorder="1" applyAlignment="1">
      <alignment horizontal="right" vertical="center"/>
    </xf>
    <xf numFmtId="0" fontId="15" fillId="0" borderId="0" xfId="0" applyFont="1" applyAlignment="1">
      <alignment horizontal="left" vertical="center"/>
    </xf>
    <xf numFmtId="3" fontId="15" fillId="0" borderId="0" xfId="0" applyNumberFormat="1" applyFont="1" applyAlignment="1">
      <alignment horizontal="right" vertical="center"/>
    </xf>
    <xf numFmtId="4" fontId="15" fillId="0" borderId="0" xfId="0" applyNumberFormat="1" applyFont="1" applyAlignment="1">
      <alignment horizontal="right" vertical="center"/>
    </xf>
    <xf numFmtId="0" fontId="0" fillId="0" borderId="0" xfId="0" applyAlignment="1">
      <alignment horizontal="left" vertical="top" wrapText="1"/>
    </xf>
    <xf numFmtId="0" fontId="0" fillId="0" borderId="0" xfId="0" applyAlignment="1">
      <alignment horizontal="left" vertical="top" wrapText="1" indent="1"/>
    </xf>
    <xf numFmtId="0" fontId="0" fillId="0" borderId="0" xfId="0" applyAlignment="1">
      <alignment horizontal="left" vertical="top" wrapText="1" indent="2"/>
    </xf>
    <xf numFmtId="0" fontId="5" fillId="0" borderId="0" xfId="0" applyFont="1" applyAlignment="1">
      <alignment wrapText="1"/>
    </xf>
    <xf numFmtId="0" fontId="18" fillId="0" borderId="2" xfId="0" applyFont="1" applyBorder="1" applyAlignment="1">
      <alignment horizontal="left" vertical="center"/>
    </xf>
    <xf numFmtId="0" fontId="15" fillId="0" borderId="6" xfId="0" applyFont="1" applyBorder="1" applyAlignment="1">
      <alignment horizontal="left" vertical="center"/>
    </xf>
    <xf numFmtId="0" fontId="0" fillId="4" borderId="0" xfId="0" applyFill="1" applyAlignment="1">
      <alignment horizontal="left" vertical="top" wrapText="1"/>
    </xf>
    <xf numFmtId="0" fontId="22" fillId="0" borderId="0" xfId="0" applyFont="1" applyAlignment="1">
      <alignment horizontal="left" vertical="top"/>
    </xf>
    <xf numFmtId="0" fontId="23" fillId="0" borderId="10" xfId="0" applyFont="1" applyBorder="1" applyAlignment="1">
      <alignment vertical="center" wrapText="1"/>
    </xf>
    <xf numFmtId="0" fontId="23" fillId="0" borderId="10" xfId="0" applyFont="1" applyBorder="1" applyAlignment="1">
      <alignment vertical="center"/>
    </xf>
    <xf numFmtId="164" fontId="21" fillId="0" borderId="0" xfId="1" applyNumberFormat="1" applyFont="1" applyFill="1" applyBorder="1" applyAlignment="1">
      <alignment vertical="center"/>
    </xf>
    <xf numFmtId="0" fontId="24" fillId="0" borderId="0" xfId="0" applyFont="1"/>
    <xf numFmtId="3" fontId="18" fillId="0" borderId="0" xfId="0" applyNumberFormat="1" applyFont="1" applyAlignment="1">
      <alignment horizontal="right" vertical="center"/>
    </xf>
    <xf numFmtId="0" fontId="26" fillId="0" borderId="0" xfId="0" applyFont="1" applyAlignment="1">
      <alignment horizontal="left" vertical="top" wrapText="1"/>
    </xf>
    <xf numFmtId="3" fontId="0" fillId="0" borderId="0" xfId="0" applyNumberFormat="1"/>
    <xf numFmtId="165" fontId="0" fillId="0" borderId="0" xfId="0" applyNumberFormat="1"/>
    <xf numFmtId="2" fontId="0" fillId="0" borderId="0" xfId="0" applyNumberFormat="1"/>
    <xf numFmtId="2" fontId="27" fillId="0" borderId="0" xfId="0" applyNumberFormat="1" applyFont="1"/>
    <xf numFmtId="166" fontId="0" fillId="0" borderId="0" xfId="0" applyNumberFormat="1"/>
    <xf numFmtId="167" fontId="0" fillId="0" borderId="0" xfId="0" applyNumberFormat="1"/>
    <xf numFmtId="3" fontId="15" fillId="0" borderId="6" xfId="0" applyNumberFormat="1" applyFont="1" applyBorder="1" applyAlignment="1">
      <alignment horizontal="right" vertical="center"/>
    </xf>
    <xf numFmtId="4" fontId="15" fillId="0" borderId="6" xfId="0" applyNumberFormat="1" applyFont="1" applyBorder="1" applyAlignment="1">
      <alignment horizontal="right" vertical="center"/>
    </xf>
    <xf numFmtId="0" fontId="2" fillId="2" borderId="0" xfId="0" applyFont="1" applyFill="1" applyAlignment="1">
      <alignment horizontal="left" wrapText="1"/>
    </xf>
    <xf numFmtId="0" fontId="0" fillId="3" borderId="0" xfId="0" applyFill="1" applyAlignment="1">
      <alignment horizontal="center" wrapText="1"/>
    </xf>
    <xf numFmtId="3" fontId="0" fillId="0" borderId="0" xfId="0" applyNumberFormat="1" applyAlignment="1">
      <alignment horizontal="right" vertical="center"/>
    </xf>
    <xf numFmtId="0" fontId="0" fillId="0" borderId="0" xfId="0" applyAlignment="1">
      <alignment horizontal="left" vertical="top" wrapText="1"/>
    </xf>
    <xf numFmtId="0" fontId="0" fillId="0" borderId="0" xfId="0" applyAlignment="1">
      <alignment vertical="top"/>
    </xf>
    <xf numFmtId="0" fontId="15" fillId="0" borderId="1" xfId="0" applyFont="1" applyBorder="1" applyAlignment="1">
      <alignment horizontal="left" vertical="top" wrapText="1"/>
    </xf>
    <xf numFmtId="0" fontId="15" fillId="0" borderId="1" xfId="0" applyFont="1" applyBorder="1" applyAlignment="1">
      <alignment horizontal="center" vertical="top" wrapText="1"/>
    </xf>
    <xf numFmtId="0" fontId="0" fillId="0" borderId="0" xfId="0" applyAlignment="1">
      <alignment horizontal="left" vertical="center" wrapText="1"/>
    </xf>
    <xf numFmtId="0" fontId="0" fillId="0" borderId="0" xfId="0"/>
    <xf numFmtId="0" fontId="15" fillId="0" borderId="3" xfId="0" applyFont="1" applyBorder="1" applyAlignment="1">
      <alignment horizontal="center" vertical="top" wrapText="1"/>
    </xf>
    <xf numFmtId="0" fontId="15" fillId="0" borderId="4" xfId="0" applyFont="1" applyBorder="1" applyAlignment="1">
      <alignment horizontal="center" vertical="top" wrapText="1"/>
    </xf>
    <xf numFmtId="0" fontId="15" fillId="0" borderId="5" xfId="0" applyFont="1" applyBorder="1" applyAlignment="1">
      <alignment horizontal="center" vertical="top" wrapText="1"/>
    </xf>
    <xf numFmtId="0" fontId="15" fillId="0" borderId="3" xfId="0" applyFont="1" applyBorder="1" applyAlignment="1">
      <alignment horizontal="right" vertical="top" wrapText="1"/>
    </xf>
    <xf numFmtId="0" fontId="15" fillId="0" borderId="5" xfId="0" applyFont="1" applyBorder="1" applyAlignment="1">
      <alignment horizontal="right" vertical="top" wrapText="1"/>
    </xf>
    <xf numFmtId="0" fontId="15" fillId="0" borderId="1" xfId="0" applyFont="1" applyBorder="1" applyAlignment="1">
      <alignment horizontal="right" vertical="top" wrapText="1"/>
    </xf>
    <xf numFmtId="0" fontId="15" fillId="0" borderId="0" xfId="0" applyFont="1" applyAlignment="1">
      <alignment horizontal="left" vertical="center"/>
    </xf>
    <xf numFmtId="0" fontId="18" fillId="0" borderId="1" xfId="0" applyFont="1" applyBorder="1" applyAlignment="1">
      <alignment horizontal="center" vertical="top" wrapText="1"/>
    </xf>
    <xf numFmtId="3" fontId="15" fillId="0" borderId="0" xfId="0" applyNumberFormat="1" applyFont="1" applyAlignment="1">
      <alignment horizontal="right" vertical="center"/>
    </xf>
    <xf numFmtId="0" fontId="0" fillId="0" borderId="0" xfId="0" applyAlignment="1">
      <alignment horizontal="center" wrapText="1"/>
    </xf>
    <xf numFmtId="0" fontId="23" fillId="0" borderId="10" xfId="0" applyFont="1" applyBorder="1" applyAlignment="1">
      <alignment horizontal="left" vertical="center" wrapText="1"/>
    </xf>
    <xf numFmtId="0" fontId="23" fillId="0" borderId="10" xfId="0" applyFont="1" applyBorder="1" applyAlignment="1">
      <alignment horizontal="left" vertical="center"/>
    </xf>
    <xf numFmtId="164" fontId="1" fillId="5" borderId="7" xfId="1" applyNumberFormat="1" applyFont="1" applyFill="1" applyBorder="1" applyAlignment="1">
      <alignment horizontal="left" vertical="center"/>
    </xf>
    <xf numFmtId="164" fontId="1" fillId="5" borderId="8" xfId="1" applyNumberFormat="1" applyFont="1" applyFill="1" applyBorder="1" applyAlignment="1">
      <alignment horizontal="left" vertical="center"/>
    </xf>
    <xf numFmtId="164" fontId="1" fillId="5" borderId="9" xfId="1" applyNumberFormat="1" applyFont="1" applyFill="1" applyBorder="1" applyAlignment="1">
      <alignment horizontal="left" vertical="center"/>
    </xf>
    <xf numFmtId="0" fontId="23" fillId="0" borderId="7" xfId="0" applyFont="1" applyBorder="1" applyAlignment="1">
      <alignment horizontal="left" vertical="center" wrapText="1"/>
    </xf>
    <xf numFmtId="0" fontId="23" fillId="0" borderId="8" xfId="0" applyFont="1" applyBorder="1" applyAlignment="1">
      <alignment horizontal="left" vertical="center"/>
    </xf>
    <xf numFmtId="0" fontId="23" fillId="0" borderId="9" xfId="0" applyFont="1" applyBorder="1" applyAlignment="1">
      <alignment horizontal="left" vertical="center"/>
    </xf>
  </cellXfs>
  <cellStyles count="2">
    <cellStyle name="Komma" xfId="1" builtinId="3"/>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1</xdr:col>
      <xdr:colOff>0</xdr:colOff>
      <xdr:row>12</xdr:row>
      <xdr:rowOff>0</xdr:rowOff>
    </xdr:from>
    <xdr:ext cx="6840000" cy="442800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1</xdr:col>
      <xdr:colOff>0</xdr:colOff>
      <xdr:row>19</xdr:row>
      <xdr:rowOff>0</xdr:rowOff>
    </xdr:from>
    <xdr:ext cx="6840000" cy="4428000"/>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19</xdr:row>
      <xdr:rowOff>0</xdr:rowOff>
    </xdr:from>
    <xdr:ext cx="6840000" cy="4428000"/>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19</xdr:row>
      <xdr:rowOff>0</xdr:rowOff>
    </xdr:from>
    <xdr:ext cx="6840000" cy="4428000"/>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0</xdr:colOff>
      <xdr:row>19</xdr:row>
      <xdr:rowOff>0</xdr:rowOff>
    </xdr:from>
    <xdr:ext cx="6840000" cy="4428000"/>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1</xdr:col>
      <xdr:colOff>0</xdr:colOff>
      <xdr:row>22</xdr:row>
      <xdr:rowOff>0</xdr:rowOff>
    </xdr:from>
    <xdr:ext cx="6840000" cy="4428000"/>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1</xdr:col>
      <xdr:colOff>0</xdr:colOff>
      <xdr:row>72</xdr:row>
      <xdr:rowOff>0</xdr:rowOff>
    </xdr:from>
    <xdr:ext cx="6840000" cy="4428000"/>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1</xdr:col>
      <xdr:colOff>1222</xdr:colOff>
      <xdr:row>2</xdr:row>
      <xdr:rowOff>0</xdr:rowOff>
    </xdr:from>
    <xdr:to>
      <xdr:col>13</xdr:col>
      <xdr:colOff>685799</xdr:colOff>
      <xdr:row>66</xdr:row>
      <xdr:rowOff>60960</xdr:rowOff>
    </xdr:to>
    <xdr:pic>
      <xdr:nvPicPr>
        <xdr:cNvPr id="2" name="Grafik 1">
          <a:extLst>
            <a:ext uri="{FF2B5EF4-FFF2-40B4-BE49-F238E27FC236}">
              <a16:creationId xmlns:a16="http://schemas.microsoft.com/office/drawing/2014/main" id="{B083B148-4410-5F7A-A2EF-22514505C9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482" y="388620"/>
          <a:ext cx="10194337" cy="10789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22860</xdr:colOff>
      <xdr:row>30</xdr:row>
      <xdr:rowOff>129540</xdr:rowOff>
    </xdr:from>
    <xdr:to>
      <xdr:col>10</xdr:col>
      <xdr:colOff>73960</xdr:colOff>
      <xdr:row>57</xdr:row>
      <xdr:rowOff>31260</xdr:rowOff>
    </xdr:to>
    <xdr:pic>
      <xdr:nvPicPr>
        <xdr:cNvPr id="4" name="Grafik 3">
          <a:extLst>
            <a:ext uri="{FF2B5EF4-FFF2-40B4-BE49-F238E27FC236}">
              <a16:creationId xmlns:a16="http://schemas.microsoft.com/office/drawing/2014/main" id="{06A71F34-A4B8-70FD-339B-2420FDD520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120" y="5280660"/>
          <a:ext cx="6787180" cy="442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0</xdr:colOff>
      <xdr:row>27</xdr:row>
      <xdr:rowOff>0</xdr:rowOff>
    </xdr:from>
    <xdr:ext cx="6840000" cy="4428000"/>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0</xdr:colOff>
      <xdr:row>17</xdr:row>
      <xdr:rowOff>0</xdr:rowOff>
    </xdr:from>
    <xdr:ext cx="6840000" cy="4428000"/>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17</xdr:row>
      <xdr:rowOff>0</xdr:rowOff>
    </xdr:from>
    <xdr:ext cx="6840000" cy="4428000"/>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15240</xdr:colOff>
      <xdr:row>16</xdr:row>
      <xdr:rowOff>7620</xdr:rowOff>
    </xdr:from>
    <xdr:to>
      <xdr:col>9</xdr:col>
      <xdr:colOff>66340</xdr:colOff>
      <xdr:row>42</xdr:row>
      <xdr:rowOff>76980</xdr:rowOff>
    </xdr:to>
    <xdr:pic>
      <xdr:nvPicPr>
        <xdr:cNvPr id="3" name="Grafik 2">
          <a:extLst>
            <a:ext uri="{FF2B5EF4-FFF2-40B4-BE49-F238E27FC236}">
              <a16:creationId xmlns:a16="http://schemas.microsoft.com/office/drawing/2014/main" id="{8A54C225-A341-277C-417B-6C323E71C5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2941320"/>
          <a:ext cx="6787180" cy="442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16</xdr:row>
      <xdr:rowOff>0</xdr:rowOff>
    </xdr:from>
    <xdr:ext cx="6840000" cy="4428000"/>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0</xdr:colOff>
      <xdr:row>17</xdr:row>
      <xdr:rowOff>0</xdr:rowOff>
    </xdr:from>
    <xdr:ext cx="6840000" cy="4428000"/>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19</xdr:row>
      <xdr:rowOff>0</xdr:rowOff>
    </xdr:from>
    <xdr:ext cx="6840000" cy="4428000"/>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4:D60"/>
  <sheetViews>
    <sheetView showGridLines="0" topLeftCell="A6" workbookViewId="0">
      <selection activeCell="D40" sqref="D40"/>
    </sheetView>
  </sheetViews>
  <sheetFormatPr baseColWidth="10" defaultRowHeight="13.2" x14ac:dyDescent="0.25"/>
  <cols>
    <col min="1" max="1" width="2.5546875" customWidth="1"/>
    <col min="2" max="2" width="12.5546875" customWidth="1"/>
    <col min="3" max="3" width="3.5546875" customWidth="1"/>
    <col min="4" max="4" width="105.5546875" customWidth="1"/>
  </cols>
  <sheetData>
    <row r="4" spans="2:4" ht="14.4" customHeight="1" x14ac:dyDescent="0.4">
      <c r="B4" s="1"/>
      <c r="C4" s="1"/>
      <c r="D4" s="1"/>
    </row>
    <row r="5" spans="2:4" ht="14.4" customHeight="1" x14ac:dyDescent="0.4">
      <c r="B5" s="1"/>
      <c r="C5" s="1"/>
      <c r="D5" s="1"/>
    </row>
    <row r="6" spans="2:4" ht="21" customHeight="1" x14ac:dyDescent="0.4">
      <c r="B6" s="50" t="s">
        <v>0</v>
      </c>
      <c r="C6" s="50"/>
      <c r="D6" s="50"/>
    </row>
    <row r="7" spans="2:4" ht="6" customHeight="1" x14ac:dyDescent="0.25"/>
    <row r="8" spans="2:4" x14ac:dyDescent="0.25">
      <c r="B8" t="s">
        <v>920</v>
      </c>
    </row>
    <row r="9" spans="2:4" x14ac:dyDescent="0.25">
      <c r="B9" t="s">
        <v>1</v>
      </c>
    </row>
    <row r="10" spans="2:4" x14ac:dyDescent="0.25">
      <c r="B10" t="s">
        <v>2</v>
      </c>
    </row>
    <row r="15" spans="2:4" ht="15.6" x14ac:dyDescent="0.3">
      <c r="B15" s="2" t="s">
        <v>3</v>
      </c>
    </row>
    <row r="17" spans="2:4" x14ac:dyDescent="0.25">
      <c r="B17" s="4" t="s">
        <v>6</v>
      </c>
    </row>
    <row r="18" spans="2:4" x14ac:dyDescent="0.25">
      <c r="B18" t="s">
        <v>7</v>
      </c>
      <c r="C18" t="s">
        <v>8</v>
      </c>
      <c r="D18" s="5" t="str">
        <f>HYPERLINK("#'T1'!A1", "Steuerpflichtige, Steuerfaktoren und Steuern nach Besteuerungsart, 2001 – 2021")</f>
        <v>Steuerpflichtige, Steuerfaktoren und Steuern nach Besteuerungsart, 2001 – 2021</v>
      </c>
    </row>
    <row r="19" spans="2:4" x14ac:dyDescent="0.25">
      <c r="B19" t="s">
        <v>9</v>
      </c>
      <c r="C19" t="s">
        <v>8</v>
      </c>
      <c r="D19" s="5" t="str">
        <f>HYPERLINK("#'T2'!A1", "Steuerpflichtige, Steuerfaktoren und Steuern nach Rechtsform, 2021")</f>
        <v>Steuerpflichtige, Steuerfaktoren und Steuern nach Rechtsform, 2021</v>
      </c>
    </row>
    <row r="20" spans="2:4" x14ac:dyDescent="0.25">
      <c r="D20" s="5"/>
    </row>
    <row r="21" spans="2:4" x14ac:dyDescent="0.25">
      <c r="B21" s="4" t="s">
        <v>11</v>
      </c>
    </row>
    <row r="22" spans="2:4" x14ac:dyDescent="0.25">
      <c r="B22" t="s">
        <v>19</v>
      </c>
      <c r="C22" t="s">
        <v>8</v>
      </c>
      <c r="D22" s="6" t="str">
        <f>HYPERLINK("#'T3'!A1", "Steuerpflichtige, Steuerfaktoren und Steuern, 2001 – 2021")</f>
        <v>Steuerpflichtige, Steuerfaktoren und Steuern, 2001 – 2021</v>
      </c>
    </row>
    <row r="23" spans="2:4" x14ac:dyDescent="0.25">
      <c r="B23" t="s">
        <v>20</v>
      </c>
      <c r="C23" t="s">
        <v>8</v>
      </c>
      <c r="D23" s="6" t="str">
        <f>HYPERLINK("#'T4'!A1", "Steuerpflichtige, Steuerfaktoren und Steuern nach Renditestufe, 2021")</f>
        <v>Steuerpflichtige, Steuerfaktoren und Steuern nach Renditestufe, 2021</v>
      </c>
    </row>
    <row r="24" spans="2:4" x14ac:dyDescent="0.25">
      <c r="B24" t="s">
        <v>21</v>
      </c>
      <c r="C24" t="s">
        <v>8</v>
      </c>
      <c r="D24" s="6" t="str">
        <f>HYPERLINK("#'T5a'!A1", "Steuerpflichtige, Steuerfaktoren und Steuern nach Wirtschaftszweig (NOGA 2008), 2021")</f>
        <v>Steuerpflichtige, Steuerfaktoren und Steuern nach Wirtschaftszweig (NOGA 2008), 2021</v>
      </c>
    </row>
    <row r="25" spans="2:4" x14ac:dyDescent="0.25">
      <c r="B25" t="s">
        <v>22</v>
      </c>
      <c r="C25" t="s">
        <v>8</v>
      </c>
      <c r="D25" s="6" t="str">
        <f>HYPERLINK("#'T5b'!A1", "Steuerpflichtige, Reingewinn und Gewinnsteuer nach Steuersatz und Wirtschaftszweig (NOGA 2008), 2021")</f>
        <v>Steuerpflichtige, Reingewinn und Gewinnsteuer nach Steuersatz und Wirtschaftszweig (NOGA 2008), 2021</v>
      </c>
    </row>
    <row r="26" spans="2:4" x14ac:dyDescent="0.25">
      <c r="B26" t="s">
        <v>23</v>
      </c>
      <c r="C26" t="s">
        <v>8</v>
      </c>
      <c r="D26" s="6" t="str">
        <f>HYPERLINK("#'T6'!A1", "Steuerpflichtige, Steuerfaktoren und einfache Kantonssteuer nach Reingewinnklasse, 2021")</f>
        <v>Steuerpflichtige, Steuerfaktoren und einfache Kantonssteuer nach Reingewinnklasse, 2021</v>
      </c>
    </row>
    <row r="27" spans="2:4" x14ac:dyDescent="0.25">
      <c r="B27" t="s">
        <v>24</v>
      </c>
      <c r="C27" t="s">
        <v>8</v>
      </c>
      <c r="D27" s="6" t="str">
        <f>HYPERLINK("#'T7'!A1", "Steuerpflichtige und Steuern nach Reingewinnklasse, 2021")</f>
        <v>Steuerpflichtige und Steuern nach Reingewinnklasse, 2021</v>
      </c>
    </row>
    <row r="28" spans="2:4" x14ac:dyDescent="0.25">
      <c r="B28" t="s">
        <v>25</v>
      </c>
      <c r="C28" t="s">
        <v>8</v>
      </c>
      <c r="D28" s="6" t="str">
        <f>HYPERLINK("#'T8'!A1", "Steuerpflichtige, Steuerfaktoren und einfache Kantonssteuer nach Eigenkapitalklasse, 2021")</f>
        <v>Steuerpflichtige, Steuerfaktoren und einfache Kantonssteuer nach Eigenkapitalklasse, 2021</v>
      </c>
    </row>
    <row r="29" spans="2:4" x14ac:dyDescent="0.25">
      <c r="B29" t="s">
        <v>26</v>
      </c>
      <c r="C29" t="s">
        <v>8</v>
      </c>
      <c r="D29" s="6" t="str">
        <f>HYPERLINK("#'T9'!A1", "Steuerpflichtige und Steuern nach Eigenkapitalklasse, 2021")</f>
        <v>Steuerpflichtige und Steuern nach Eigenkapitalklasse, 2021</v>
      </c>
    </row>
    <row r="30" spans="2:4" x14ac:dyDescent="0.25">
      <c r="D30" s="6"/>
    </row>
    <row r="31" spans="2:4" x14ac:dyDescent="0.25">
      <c r="B31" s="4" t="s">
        <v>33</v>
      </c>
    </row>
    <row r="32" spans="2:4" x14ac:dyDescent="0.25">
      <c r="B32" t="s">
        <v>34</v>
      </c>
      <c r="C32" t="s">
        <v>8</v>
      </c>
      <c r="D32" s="7" t="str">
        <f>HYPERLINK("#'T10a'!A1", "Steuerpflichtige nach Reingewinn- und Eigenkapitalklasse, 2021")</f>
        <v>Steuerpflichtige nach Reingewinn- und Eigenkapitalklasse, 2021</v>
      </c>
    </row>
    <row r="33" spans="2:4" x14ac:dyDescent="0.25">
      <c r="B33" t="s">
        <v>35</v>
      </c>
      <c r="C33" t="s">
        <v>8</v>
      </c>
      <c r="D33" s="7" t="str">
        <f>HYPERLINK("#'T10b'!A1", "Reingewinn nach Reingewinn- und Eigenkapitalklasse, in 1'000 Franken, 2021")</f>
        <v>Reingewinn nach Reingewinn- und Eigenkapitalklasse, in 1'000 Franken, 2021</v>
      </c>
    </row>
    <row r="34" spans="2:4" x14ac:dyDescent="0.25">
      <c r="B34" t="s">
        <v>36</v>
      </c>
      <c r="C34" t="s">
        <v>8</v>
      </c>
      <c r="D34" s="7" t="str">
        <f>HYPERLINK("#'T10c'!A1", "Eigenkapital nach Reingewinn- und Eigenkapitalklasse, in 1'000 Franken, 2021")</f>
        <v>Eigenkapital nach Reingewinn- und Eigenkapitalklasse, in 1'000 Franken, 2021</v>
      </c>
    </row>
    <row r="35" spans="2:4" x14ac:dyDescent="0.25">
      <c r="B35" t="s">
        <v>37</v>
      </c>
      <c r="C35" t="s">
        <v>8</v>
      </c>
      <c r="D35" s="7" t="str">
        <f>HYPERLINK("#'T10d'!A1", "Gewinnsteuer nach Reingewinn- und Eigenkapitalklasse, in Franken, 2021")</f>
        <v>Gewinnsteuer nach Reingewinn- und Eigenkapitalklasse, in Franken, 2021</v>
      </c>
    </row>
    <row r="36" spans="2:4" x14ac:dyDescent="0.25">
      <c r="B36" t="s">
        <v>38</v>
      </c>
      <c r="C36" t="s">
        <v>8</v>
      </c>
      <c r="D36" s="7" t="str">
        <f>HYPERLINK("#'T10e'!A1", "Kapitalsteuer nach Reingewinn- und Eigenkapitalklasse, in Franken, 2021")</f>
        <v>Kapitalsteuer nach Reingewinn- und Eigenkapitalklasse, in Franken, 2021</v>
      </c>
    </row>
    <row r="37" spans="2:4" x14ac:dyDescent="0.25">
      <c r="B37" t="s">
        <v>39</v>
      </c>
      <c r="C37" t="s">
        <v>8</v>
      </c>
      <c r="D37" s="7" t="str">
        <f>HYPERLINK("#'T10f'!A1", "Einfache Kantonssteuer nach Reingewinn- und Eigenkapitalklasse, in Franken, 2021")</f>
        <v>Einfache Kantonssteuer nach Reingewinn- und Eigenkapitalklasse, in Franken, 2021</v>
      </c>
    </row>
    <row r="38" spans="2:4" x14ac:dyDescent="0.25">
      <c r="D38" s="7"/>
    </row>
    <row r="39" spans="2:4" x14ac:dyDescent="0.25">
      <c r="B39" s="4" t="s">
        <v>43</v>
      </c>
    </row>
    <row r="40" spans="2:4" x14ac:dyDescent="0.25">
      <c r="B40" t="s">
        <v>44</v>
      </c>
      <c r="C40" t="s">
        <v>8</v>
      </c>
      <c r="D40" s="8" t="str">
        <f>HYPERLINK("#'T11'!A1", "Steuerfaktoren und einfache Kantonssteuer nach Bezirk, in 1'000 Franken und Verteilung, in Prozent, 2021")</f>
        <v>Steuerfaktoren und einfache Kantonssteuer nach Bezirk, in 1'000 Franken und Verteilung, in Prozent, 2021</v>
      </c>
    </row>
    <row r="41" spans="2:4" x14ac:dyDescent="0.25">
      <c r="B41" t="s">
        <v>45</v>
      </c>
      <c r="C41" t="s">
        <v>8</v>
      </c>
      <c r="D41" s="8" t="str">
        <f>HYPERLINK("#'T12'!A1", "Steuerfaktoren und einfache Kantonssteuer nach Bezirk, absolut und pro Einwohner/-in, 2014 – 2021")</f>
        <v>Steuerfaktoren und einfache Kantonssteuer nach Bezirk, absolut und pro Einwohner/-in, 2014 – 2021</v>
      </c>
    </row>
    <row r="42" spans="2:4" x14ac:dyDescent="0.25">
      <c r="B42" t="s">
        <v>46</v>
      </c>
      <c r="C42" t="s">
        <v>8</v>
      </c>
      <c r="D42" s="8" t="str">
        <f>HYPERLINK("#'T13'!A1", "Steuerfaktoren und Steuern der Kernstädte, Agglomerationen und des übrigen Gebiets, 2021")</f>
        <v>Steuerfaktoren und Steuern der Kernstädte, Agglomerationen und des übrigen Gebiets, 2021</v>
      </c>
    </row>
    <row r="43" spans="2:4" x14ac:dyDescent="0.25">
      <c r="B43" t="s">
        <v>47</v>
      </c>
      <c r="C43" t="s">
        <v>8</v>
      </c>
      <c r="D43" s="8" t="str">
        <f>HYPERLINK("#'T14'!A1", "Steuerfaktoren und Steuern nach Bezirk und Regionalplanungsverband, 2021")</f>
        <v>Steuerfaktoren und Steuern nach Bezirk und Regionalplanungsverband, 2021</v>
      </c>
    </row>
    <row r="44" spans="2:4" x14ac:dyDescent="0.25">
      <c r="D44" s="8"/>
    </row>
    <row r="45" spans="2:4" x14ac:dyDescent="0.25">
      <c r="B45" s="4" t="s">
        <v>49</v>
      </c>
    </row>
    <row r="46" spans="2:4" x14ac:dyDescent="0.25">
      <c r="B46" t="s">
        <v>50</v>
      </c>
      <c r="C46" t="s">
        <v>8</v>
      </c>
      <c r="D46" s="9" t="str">
        <f>HYPERLINK("#'T15'!A1", "Vereine und Stiftungen, Steuerfaktoren und Steuern nach Steuerklasse, 2021")</f>
        <v>Vereine und Stiftungen, Steuerfaktoren und Steuern nach Steuerklasse, 2021</v>
      </c>
    </row>
    <row r="47" spans="2:4" x14ac:dyDescent="0.25">
      <c r="D47" s="9"/>
    </row>
    <row r="48" spans="2:4" x14ac:dyDescent="0.25">
      <c r="B48" s="4" t="s">
        <v>52</v>
      </c>
    </row>
    <row r="49" spans="2:4" x14ac:dyDescent="0.25">
      <c r="B49" t="s">
        <v>53</v>
      </c>
      <c r="C49" t="s">
        <v>8</v>
      </c>
      <c r="D49" s="10" t="str">
        <f>HYPERLINK("#'T16'!A1", "Steuerfuss der juristischen Personen, in Prozent, 2001 – 2021")</f>
        <v>Steuerfuss der juristischen Personen, in Prozent, 2001 – 2021</v>
      </c>
    </row>
    <row r="50" spans="2:4" x14ac:dyDescent="0.25">
      <c r="D50" s="10"/>
    </row>
    <row r="51" spans="2:4" x14ac:dyDescent="0.25">
      <c r="B51" s="4" t="s">
        <v>57</v>
      </c>
    </row>
    <row r="52" spans="2:4" x14ac:dyDescent="0.25">
      <c r="B52" t="s">
        <v>58</v>
      </c>
      <c r="C52" t="s">
        <v>8</v>
      </c>
      <c r="D52" s="11" t="str">
        <f>HYPERLINK("#'T17a'!A1", "Juristische Personen (ohne Vereine und Stiftungen), Steuerfaktoren und einfache Kantonssteuer nach Gemeinde 2021")</f>
        <v>Juristische Personen (ohne Vereine und Stiftungen), Steuerfaktoren und einfache Kantonssteuer nach Gemeinde 2021</v>
      </c>
    </row>
    <row r="53" spans="2:4" x14ac:dyDescent="0.25">
      <c r="B53" t="s">
        <v>59</v>
      </c>
      <c r="C53" t="s">
        <v>8</v>
      </c>
      <c r="D53" s="11" t="str">
        <f>HYPERLINK("#'T17b'!A1", "Gemeindesteuerertrag der juristischen Personen 2021")</f>
        <v>Gemeindesteuerertrag der juristischen Personen 2021</v>
      </c>
    </row>
    <row r="54" spans="2:4" x14ac:dyDescent="0.25">
      <c r="B54" t="s">
        <v>60</v>
      </c>
      <c r="C54" t="s">
        <v>8</v>
      </c>
      <c r="D54" s="11" t="str">
        <f>HYPERLINK("#'Gemeindekarte'!A1", "Einfache Kantonssteuer der Juristische Personen (ohne Vereine und Stiftungen) nach Gemeinde, in Franken pro Einwohner/-in, 2021")</f>
        <v>Einfache Kantonssteuer der Juristische Personen (ohne Vereine und Stiftungen) nach Gemeinde, in Franken pro Einwohner/-in, 2021</v>
      </c>
    </row>
    <row r="55" spans="2:4" x14ac:dyDescent="0.25">
      <c r="D55" s="11"/>
    </row>
    <row r="56" spans="2:4" x14ac:dyDescent="0.25">
      <c r="B56" s="12" t="str">
        <f>HYPERLINK("#'Erläuterungen'!A1", "Erläuterungen")</f>
        <v>Erläuterungen</v>
      </c>
    </row>
    <row r="57" spans="2:4" x14ac:dyDescent="0.25">
      <c r="B57" s="12"/>
    </row>
    <row r="58" spans="2:4" x14ac:dyDescent="0.25">
      <c r="B58" s="13" t="str">
        <f>HYPERLINK("#'Agglomerationsgemeinden'!A1", "Aargauer Agglomerationsgemeinden")</f>
        <v>Aargauer Agglomerationsgemeinden</v>
      </c>
    </row>
    <row r="59" spans="2:4" x14ac:dyDescent="0.25">
      <c r="B59" s="13" t="str">
        <f>HYPERLINK("#'Regionalplanungsverbände'!A1", "Gebiete der Regionalplanungsverbände, per 1.1.2021")</f>
        <v>Gebiete der Regionalplanungsverbände, per 1.1.2021</v>
      </c>
    </row>
    <row r="60" spans="2:4" x14ac:dyDescent="0.25">
      <c r="B60" s="13"/>
    </row>
  </sheetData>
  <mergeCells count="1">
    <mergeCell ref="B6:D6"/>
  </mergeCells>
  <pageMargins left="0.70866141732283472" right="0.70866141732283472" top="0.74803149606299213" bottom="0.74803149606299213" header="0.31496062992125984" footer="0.31496062992125984"/>
  <pageSetup paperSize="9" scale="65" fitToHeight="0" orientation="portrait" r:id="rId1"/>
  <headerFooter differentFirst="1" scaleWithDoc="0" alignWithMargins="0">
    <firstHeader>&amp;L&amp;C&amp;R&amp;B DEPARTEMENT FINANZEN UND RESSOURCEN
Statistik Aargau</first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2AB"/>
    <pageSetUpPr fitToPage="1"/>
  </sheetPr>
  <dimension ref="B1:J14"/>
  <sheetViews>
    <sheetView showGridLines="0" workbookViewId="0">
      <selection activeCell="P40" sqref="P40"/>
    </sheetView>
  </sheetViews>
  <sheetFormatPr baseColWidth="10" defaultRowHeight="13.2" x14ac:dyDescent="0.25"/>
  <cols>
    <col min="1" max="1" width="2.5546875" customWidth="1"/>
    <col min="2" max="2" width="14.77734375" customWidth="1"/>
    <col min="3" max="4" width="11.109375" customWidth="1"/>
    <col min="5" max="6" width="12.109375" customWidth="1"/>
    <col min="7" max="8" width="12.44140625" customWidth="1"/>
    <col min="9" max="10" width="12.109375" customWidth="1"/>
  </cols>
  <sheetData>
    <row r="1" spans="2:10" ht="17.399999999999999" x14ac:dyDescent="0.3">
      <c r="B1" s="3" t="s">
        <v>17</v>
      </c>
    </row>
    <row r="2" spans="2:10" x14ac:dyDescent="0.25">
      <c r="B2" t="s">
        <v>11</v>
      </c>
    </row>
    <row r="5" spans="2:10" ht="21" customHeight="1" x14ac:dyDescent="0.25">
      <c r="B5" s="55" t="s">
        <v>416</v>
      </c>
      <c r="C5" s="56" t="s">
        <v>64</v>
      </c>
      <c r="D5" s="56" t="s">
        <v>64</v>
      </c>
      <c r="E5" s="56" t="s">
        <v>74</v>
      </c>
      <c r="F5" s="56" t="s">
        <v>74</v>
      </c>
      <c r="G5" s="56" t="s">
        <v>75</v>
      </c>
      <c r="H5" s="56" t="s">
        <v>75</v>
      </c>
      <c r="I5" s="56" t="s">
        <v>387</v>
      </c>
      <c r="J5" s="56" t="s">
        <v>387</v>
      </c>
    </row>
    <row r="6" spans="2:10" ht="21" customHeight="1" x14ac:dyDescent="0.25">
      <c r="B6" s="55" t="s">
        <v>416</v>
      </c>
      <c r="C6" s="15" t="s">
        <v>108</v>
      </c>
      <c r="D6" s="15" t="s">
        <v>79</v>
      </c>
      <c r="E6" s="15" t="s">
        <v>80</v>
      </c>
      <c r="F6" s="15" t="s">
        <v>79</v>
      </c>
      <c r="G6" s="15" t="s">
        <v>80</v>
      </c>
      <c r="H6" s="15" t="s">
        <v>79</v>
      </c>
      <c r="I6" s="15" t="s">
        <v>80</v>
      </c>
      <c r="J6" s="15" t="s">
        <v>79</v>
      </c>
    </row>
    <row r="7" spans="2:10" x14ac:dyDescent="0.25">
      <c r="B7" s="16" t="s">
        <v>417</v>
      </c>
      <c r="C7" s="17">
        <v>12516</v>
      </c>
      <c r="D7" s="20" t="s">
        <v>420</v>
      </c>
      <c r="E7" s="17">
        <v>179741.79</v>
      </c>
      <c r="F7" s="20" t="s">
        <v>260</v>
      </c>
      <c r="G7" s="17">
        <v>433681.36900000001</v>
      </c>
      <c r="H7" s="20" t="s">
        <v>276</v>
      </c>
      <c r="I7" s="17">
        <v>16582.832999999999</v>
      </c>
      <c r="J7" s="20" t="s">
        <v>208</v>
      </c>
    </row>
    <row r="8" spans="2:10" x14ac:dyDescent="0.25">
      <c r="B8" s="16" t="s">
        <v>390</v>
      </c>
      <c r="C8" s="17">
        <v>9776</v>
      </c>
      <c r="D8" s="20" t="s">
        <v>421</v>
      </c>
      <c r="E8" s="17">
        <v>465519.23599999998</v>
      </c>
      <c r="F8" s="20" t="s">
        <v>332</v>
      </c>
      <c r="G8" s="17">
        <v>2169053.1090000002</v>
      </c>
      <c r="H8" s="20" t="s">
        <v>425</v>
      </c>
      <c r="I8" s="17">
        <v>31713.656999999999</v>
      </c>
      <c r="J8" s="20" t="s">
        <v>430</v>
      </c>
    </row>
    <row r="9" spans="2:10" x14ac:dyDescent="0.25">
      <c r="B9" s="16" t="s">
        <v>391</v>
      </c>
      <c r="C9" s="17">
        <v>2697</v>
      </c>
      <c r="D9" s="20" t="s">
        <v>153</v>
      </c>
      <c r="E9" s="17">
        <v>398136.50300000003</v>
      </c>
      <c r="F9" s="20" t="s">
        <v>422</v>
      </c>
      <c r="G9" s="17">
        <v>1898320.095</v>
      </c>
      <c r="H9" s="20" t="s">
        <v>426</v>
      </c>
      <c r="I9" s="17">
        <v>28010.498</v>
      </c>
      <c r="J9" s="20" t="s">
        <v>431</v>
      </c>
    </row>
    <row r="10" spans="2:10" x14ac:dyDescent="0.25">
      <c r="B10" s="16" t="s">
        <v>392</v>
      </c>
      <c r="C10" s="17">
        <v>3251</v>
      </c>
      <c r="D10" s="20" t="s">
        <v>331</v>
      </c>
      <c r="E10" s="17">
        <v>995171.52099999995</v>
      </c>
      <c r="F10" s="20" t="s">
        <v>342</v>
      </c>
      <c r="G10" s="17">
        <v>6754122.1900000004</v>
      </c>
      <c r="H10" s="20" t="s">
        <v>333</v>
      </c>
      <c r="I10" s="17">
        <v>75709.558999999994</v>
      </c>
      <c r="J10" s="20" t="s">
        <v>381</v>
      </c>
    </row>
    <row r="11" spans="2:10" x14ac:dyDescent="0.25">
      <c r="B11" s="16" t="s">
        <v>393</v>
      </c>
      <c r="C11" s="17">
        <v>479</v>
      </c>
      <c r="D11" s="20" t="s">
        <v>92</v>
      </c>
      <c r="E11" s="17">
        <v>350361.11599999998</v>
      </c>
      <c r="F11" s="20" t="s">
        <v>423</v>
      </c>
      <c r="G11" s="17">
        <v>3299990.915</v>
      </c>
      <c r="H11" s="20" t="s">
        <v>427</v>
      </c>
      <c r="I11" s="17">
        <v>28455.057000000001</v>
      </c>
      <c r="J11" s="20" t="s">
        <v>423</v>
      </c>
    </row>
    <row r="12" spans="2:10" x14ac:dyDescent="0.25">
      <c r="B12" s="16" t="s">
        <v>418</v>
      </c>
      <c r="C12" s="17">
        <v>461</v>
      </c>
      <c r="D12" s="20" t="s">
        <v>92</v>
      </c>
      <c r="E12" s="17">
        <v>1032884.34</v>
      </c>
      <c r="F12" s="20" t="s">
        <v>424</v>
      </c>
      <c r="G12" s="17">
        <v>9045653.3039999995</v>
      </c>
      <c r="H12" s="20" t="s">
        <v>428</v>
      </c>
      <c r="I12" s="17">
        <v>87698.53</v>
      </c>
      <c r="J12" s="20" t="s">
        <v>432</v>
      </c>
    </row>
    <row r="13" spans="2:10" x14ac:dyDescent="0.25">
      <c r="B13" s="16" t="s">
        <v>419</v>
      </c>
      <c r="C13" s="17">
        <v>105</v>
      </c>
      <c r="D13" s="20" t="s">
        <v>247</v>
      </c>
      <c r="E13" s="17">
        <v>715905.65099999995</v>
      </c>
      <c r="F13" s="20" t="s">
        <v>162</v>
      </c>
      <c r="G13" s="17">
        <v>21561081.734000001</v>
      </c>
      <c r="H13" s="20" t="s">
        <v>429</v>
      </c>
      <c r="I13" s="17">
        <v>68496.142000000007</v>
      </c>
      <c r="J13" s="20" t="s">
        <v>433</v>
      </c>
    </row>
    <row r="14" spans="2:10" x14ac:dyDescent="0.25">
      <c r="B14" s="21" t="s">
        <v>72</v>
      </c>
      <c r="C14" s="22">
        <v>29285</v>
      </c>
      <c r="D14" s="23" t="s">
        <v>88</v>
      </c>
      <c r="E14" s="22">
        <v>4137720.1570000001</v>
      </c>
      <c r="F14" s="23" t="s">
        <v>88</v>
      </c>
      <c r="G14" s="22">
        <v>45161902.715999998</v>
      </c>
      <c r="H14" s="23" t="s">
        <v>88</v>
      </c>
      <c r="I14" s="22">
        <v>336666.27600000001</v>
      </c>
      <c r="J14" s="23" t="s">
        <v>88</v>
      </c>
    </row>
  </sheetData>
  <mergeCells count="5">
    <mergeCell ref="B5:B6"/>
    <mergeCell ref="C5:D5"/>
    <mergeCell ref="E5:F5"/>
    <mergeCell ref="G5:H5"/>
    <mergeCell ref="I5:J5"/>
  </mergeCells>
  <pageMargins left="0.70866141732283472" right="0.70866141732283472" top="0.74803149606299213" bottom="0.74803149606299213" header="0.31496062992125984" footer="0.31496062992125984"/>
  <pageSetup paperSize="9" scale="84"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2AB"/>
    <pageSetUpPr fitToPage="1"/>
  </sheetPr>
  <dimension ref="B1:L14"/>
  <sheetViews>
    <sheetView showGridLines="0" workbookViewId="0">
      <selection activeCell="L21" sqref="L21"/>
    </sheetView>
  </sheetViews>
  <sheetFormatPr baseColWidth="10" defaultRowHeight="13.2" x14ac:dyDescent="0.25"/>
  <cols>
    <col min="1" max="1" width="2.5546875" customWidth="1"/>
    <col min="2" max="2" width="14.77734375" customWidth="1"/>
    <col min="3" max="4" width="11.109375" customWidth="1"/>
    <col min="5" max="12" width="12.109375" customWidth="1"/>
  </cols>
  <sheetData>
    <row r="1" spans="2:12" ht="17.399999999999999" x14ac:dyDescent="0.3">
      <c r="B1" s="3" t="s">
        <v>18</v>
      </c>
    </row>
    <row r="2" spans="2:12" x14ac:dyDescent="0.25">
      <c r="B2" t="s">
        <v>11</v>
      </c>
    </row>
    <row r="5" spans="2:12" ht="21" customHeight="1" x14ac:dyDescent="0.25">
      <c r="B5" s="55" t="s">
        <v>416</v>
      </c>
      <c r="C5" s="56" t="s">
        <v>64</v>
      </c>
      <c r="D5" s="56" t="s">
        <v>64</v>
      </c>
      <c r="E5" s="56" t="s">
        <v>76</v>
      </c>
      <c r="F5" s="56" t="s">
        <v>76</v>
      </c>
      <c r="G5" s="56" t="s">
        <v>77</v>
      </c>
      <c r="H5" s="56" t="s">
        <v>77</v>
      </c>
      <c r="I5" s="56" t="s">
        <v>387</v>
      </c>
      <c r="J5" s="56" t="s">
        <v>387</v>
      </c>
      <c r="K5" s="66" t="s">
        <v>917</v>
      </c>
      <c r="L5" s="56" t="s">
        <v>411</v>
      </c>
    </row>
    <row r="6" spans="2:12" ht="21" customHeight="1" x14ac:dyDescent="0.25">
      <c r="B6" s="55" t="s">
        <v>416</v>
      </c>
      <c r="C6" s="15" t="s">
        <v>108</v>
      </c>
      <c r="D6" s="15" t="s">
        <v>79</v>
      </c>
      <c r="E6" s="15" t="s">
        <v>80</v>
      </c>
      <c r="F6" s="15" t="s">
        <v>79</v>
      </c>
      <c r="G6" s="15" t="s">
        <v>80</v>
      </c>
      <c r="H6" s="15" t="s">
        <v>79</v>
      </c>
      <c r="I6" s="15" t="s">
        <v>80</v>
      </c>
      <c r="J6" s="15" t="s">
        <v>79</v>
      </c>
      <c r="K6" s="15" t="s">
        <v>80</v>
      </c>
      <c r="L6" s="15" t="s">
        <v>79</v>
      </c>
    </row>
    <row r="7" spans="2:12" x14ac:dyDescent="0.25">
      <c r="B7" s="16" t="s">
        <v>417</v>
      </c>
      <c r="C7" s="17">
        <v>12516</v>
      </c>
      <c r="D7" s="20" t="s">
        <v>420</v>
      </c>
      <c r="E7" s="17">
        <v>12504.759</v>
      </c>
      <c r="F7" s="20" t="s">
        <v>434</v>
      </c>
      <c r="G7" s="17">
        <v>4078.0740000000001</v>
      </c>
      <c r="H7" s="20" t="s">
        <v>341</v>
      </c>
      <c r="I7" s="17">
        <v>16582.832999999999</v>
      </c>
      <c r="J7" s="20" t="s">
        <v>208</v>
      </c>
      <c r="K7" s="17">
        <v>27859.16</v>
      </c>
      <c r="L7" s="20" t="s">
        <v>208</v>
      </c>
    </row>
    <row r="8" spans="2:12" x14ac:dyDescent="0.25">
      <c r="B8" s="16" t="s">
        <v>390</v>
      </c>
      <c r="C8" s="17">
        <v>9776</v>
      </c>
      <c r="D8" s="20" t="s">
        <v>421</v>
      </c>
      <c r="E8" s="17">
        <v>29493.258000000002</v>
      </c>
      <c r="F8" s="20" t="s">
        <v>406</v>
      </c>
      <c r="G8" s="17">
        <v>2220.3989999999999</v>
      </c>
      <c r="H8" s="20" t="s">
        <v>156</v>
      </c>
      <c r="I8" s="17">
        <v>31713.656999999999</v>
      </c>
      <c r="J8" s="20" t="s">
        <v>430</v>
      </c>
      <c r="K8" s="17">
        <v>53278.94</v>
      </c>
      <c r="L8" s="20" t="s">
        <v>430</v>
      </c>
    </row>
    <row r="9" spans="2:12" x14ac:dyDescent="0.25">
      <c r="B9" s="16" t="s">
        <v>391</v>
      </c>
      <c r="C9" s="17">
        <v>2697</v>
      </c>
      <c r="D9" s="20" t="s">
        <v>153</v>
      </c>
      <c r="E9" s="17">
        <v>27565.946</v>
      </c>
      <c r="F9" s="20" t="s">
        <v>435</v>
      </c>
      <c r="G9" s="17">
        <v>444.55200000000002</v>
      </c>
      <c r="H9" s="20" t="s">
        <v>288</v>
      </c>
      <c r="I9" s="17">
        <v>28010.498</v>
      </c>
      <c r="J9" s="20" t="s">
        <v>431</v>
      </c>
      <c r="K9" s="17">
        <v>47057.64</v>
      </c>
      <c r="L9" s="20" t="s">
        <v>431</v>
      </c>
    </row>
    <row r="10" spans="2:12" x14ac:dyDescent="0.25">
      <c r="B10" s="16" t="s">
        <v>392</v>
      </c>
      <c r="C10" s="17">
        <v>3251</v>
      </c>
      <c r="D10" s="20" t="s">
        <v>331</v>
      </c>
      <c r="E10" s="17">
        <v>74247.574999999997</v>
      </c>
      <c r="F10" s="20" t="s">
        <v>436</v>
      </c>
      <c r="G10" s="17">
        <v>1461.9849999999999</v>
      </c>
      <c r="H10" s="20" t="s">
        <v>439</v>
      </c>
      <c r="I10" s="17">
        <v>75709.558999999994</v>
      </c>
      <c r="J10" s="20" t="s">
        <v>381</v>
      </c>
      <c r="K10" s="17">
        <v>127192.06</v>
      </c>
      <c r="L10" s="20" t="s">
        <v>381</v>
      </c>
    </row>
    <row r="11" spans="2:12" x14ac:dyDescent="0.25">
      <c r="B11" s="16" t="s">
        <v>393</v>
      </c>
      <c r="C11" s="17">
        <v>479</v>
      </c>
      <c r="D11" s="20" t="s">
        <v>92</v>
      </c>
      <c r="E11" s="17">
        <v>27802.508000000002</v>
      </c>
      <c r="F11" s="20" t="s">
        <v>435</v>
      </c>
      <c r="G11" s="17">
        <v>652.54899999999998</v>
      </c>
      <c r="H11" s="20" t="s">
        <v>251</v>
      </c>
      <c r="I11" s="17">
        <v>28455.057000000001</v>
      </c>
      <c r="J11" s="20" t="s">
        <v>423</v>
      </c>
      <c r="K11" s="17">
        <v>47804.5</v>
      </c>
      <c r="L11" s="20" t="s">
        <v>423</v>
      </c>
    </row>
    <row r="12" spans="2:12" x14ac:dyDescent="0.25">
      <c r="B12" s="16" t="s">
        <v>418</v>
      </c>
      <c r="C12" s="17">
        <v>461</v>
      </c>
      <c r="D12" s="20" t="s">
        <v>92</v>
      </c>
      <c r="E12" s="17">
        <v>85978.907999999996</v>
      </c>
      <c r="F12" s="20" t="s">
        <v>437</v>
      </c>
      <c r="G12" s="17">
        <v>1719.6220000000001</v>
      </c>
      <c r="H12" s="20" t="s">
        <v>153</v>
      </c>
      <c r="I12" s="17">
        <v>87698.53</v>
      </c>
      <c r="J12" s="20" t="s">
        <v>432</v>
      </c>
      <c r="K12" s="17">
        <v>147333.53</v>
      </c>
      <c r="L12" s="20" t="s">
        <v>432</v>
      </c>
    </row>
    <row r="13" spans="2:12" x14ac:dyDescent="0.25">
      <c r="B13" s="16" t="s">
        <v>419</v>
      </c>
      <c r="C13" s="17">
        <v>105</v>
      </c>
      <c r="D13" s="20" t="s">
        <v>247</v>
      </c>
      <c r="E13" s="17">
        <v>60458.368999999999</v>
      </c>
      <c r="F13" s="20" t="s">
        <v>438</v>
      </c>
      <c r="G13" s="17">
        <v>8037.7730000000001</v>
      </c>
      <c r="H13" s="20" t="s">
        <v>440</v>
      </c>
      <c r="I13" s="17">
        <v>68496.142000000007</v>
      </c>
      <c r="J13" s="20" t="s">
        <v>433</v>
      </c>
      <c r="K13" s="17">
        <v>115073.52</v>
      </c>
      <c r="L13" s="20" t="s">
        <v>433</v>
      </c>
    </row>
    <row r="14" spans="2:12" x14ac:dyDescent="0.25">
      <c r="B14" s="21" t="s">
        <v>72</v>
      </c>
      <c r="C14" s="22">
        <v>29285</v>
      </c>
      <c r="D14" s="23" t="s">
        <v>88</v>
      </c>
      <c r="E14" s="22">
        <v>318051.32299999997</v>
      </c>
      <c r="F14" s="23" t="s">
        <v>88</v>
      </c>
      <c r="G14" s="22">
        <v>18614.954000000002</v>
      </c>
      <c r="H14" s="23" t="s">
        <v>88</v>
      </c>
      <c r="I14" s="22">
        <v>336666.27600000001</v>
      </c>
      <c r="J14" s="23" t="s">
        <v>88</v>
      </c>
      <c r="K14" s="22">
        <v>565599.34</v>
      </c>
      <c r="L14" s="23" t="s">
        <v>88</v>
      </c>
    </row>
  </sheetData>
  <mergeCells count="6">
    <mergeCell ref="K5:L5"/>
    <mergeCell ref="B5:B6"/>
    <mergeCell ref="C5:D5"/>
    <mergeCell ref="E5:F5"/>
    <mergeCell ref="G5:H5"/>
    <mergeCell ref="I5:J5"/>
  </mergeCells>
  <pageMargins left="0.70866141732283472" right="0.70866141732283472" top="0.74803149606299213" bottom="0.74803149606299213" header="0.31496062992125984" footer="0.31496062992125984"/>
  <pageSetup paperSize="9" scale="84"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5078"/>
    <pageSetUpPr fitToPage="1"/>
  </sheetPr>
  <dimension ref="B1:J15"/>
  <sheetViews>
    <sheetView showGridLines="0" workbookViewId="0">
      <selection activeCell="F10" sqref="F10"/>
    </sheetView>
  </sheetViews>
  <sheetFormatPr baseColWidth="10" defaultRowHeight="13.2" x14ac:dyDescent="0.25"/>
  <cols>
    <col min="1" max="1" width="2.5546875" customWidth="1"/>
    <col min="2" max="2" width="13.6640625" customWidth="1"/>
    <col min="3" max="10" width="12.88671875" customWidth="1"/>
  </cols>
  <sheetData>
    <row r="1" spans="2:10" ht="17.399999999999999" x14ac:dyDescent="0.3">
      <c r="B1" s="3" t="s">
        <v>27</v>
      </c>
    </row>
    <row r="2" spans="2:10" x14ac:dyDescent="0.25">
      <c r="B2" t="s">
        <v>11</v>
      </c>
    </row>
    <row r="5" spans="2:10" ht="21" customHeight="1" x14ac:dyDescent="0.25">
      <c r="B5" s="55" t="s">
        <v>441</v>
      </c>
      <c r="C5" s="56" t="s">
        <v>442</v>
      </c>
      <c r="D5" s="56" t="s">
        <v>442</v>
      </c>
      <c r="E5" s="56" t="s">
        <v>442</v>
      </c>
      <c r="F5" s="56" t="s">
        <v>442</v>
      </c>
      <c r="G5" s="56" t="s">
        <v>442</v>
      </c>
      <c r="H5" s="56" t="s">
        <v>442</v>
      </c>
      <c r="I5" s="56" t="s">
        <v>442</v>
      </c>
      <c r="J5" s="56" t="s">
        <v>442</v>
      </c>
    </row>
    <row r="6" spans="2:10" ht="28.05" customHeight="1" x14ac:dyDescent="0.25">
      <c r="B6" s="55" t="s">
        <v>441</v>
      </c>
      <c r="C6" s="15" t="s">
        <v>443</v>
      </c>
      <c r="D6" s="15" t="s">
        <v>444</v>
      </c>
      <c r="E6" s="15" t="s">
        <v>445</v>
      </c>
      <c r="F6" s="15" t="s">
        <v>446</v>
      </c>
      <c r="G6" s="15" t="s">
        <v>447</v>
      </c>
      <c r="H6" s="15" t="s">
        <v>448</v>
      </c>
      <c r="I6" s="15" t="s">
        <v>449</v>
      </c>
      <c r="J6" s="15" t="s">
        <v>72</v>
      </c>
    </row>
    <row r="7" spans="2:10" x14ac:dyDescent="0.25">
      <c r="B7" s="16">
        <v>0</v>
      </c>
      <c r="C7" s="17">
        <v>8154</v>
      </c>
      <c r="D7" s="17">
        <v>4203</v>
      </c>
      <c r="E7" s="17">
        <v>720</v>
      </c>
      <c r="F7" s="17">
        <v>823</v>
      </c>
      <c r="G7" s="17">
        <v>112</v>
      </c>
      <c r="H7" s="17">
        <v>103</v>
      </c>
      <c r="I7" s="17">
        <v>28</v>
      </c>
      <c r="J7" s="40">
        <v>14143</v>
      </c>
    </row>
    <row r="8" spans="2:10" x14ac:dyDescent="0.25">
      <c r="B8" s="16" t="s">
        <v>388</v>
      </c>
      <c r="C8" s="17">
        <v>2942</v>
      </c>
      <c r="D8" s="17">
        <v>1940</v>
      </c>
      <c r="E8" s="17">
        <v>364</v>
      </c>
      <c r="F8" s="17">
        <v>225</v>
      </c>
      <c r="G8" s="17">
        <v>11</v>
      </c>
      <c r="H8" s="17">
        <v>11</v>
      </c>
      <c r="I8" s="17">
        <v>0</v>
      </c>
      <c r="J8" s="40">
        <v>5493</v>
      </c>
    </row>
    <row r="9" spans="2:10" x14ac:dyDescent="0.25">
      <c r="B9" s="16" t="s">
        <v>389</v>
      </c>
      <c r="C9" s="17">
        <v>1189</v>
      </c>
      <c r="D9" s="17">
        <v>2437</v>
      </c>
      <c r="E9" s="17">
        <v>699</v>
      </c>
      <c r="F9" s="17">
        <v>609</v>
      </c>
      <c r="G9" s="17">
        <v>39</v>
      </c>
      <c r="H9" s="17">
        <v>11</v>
      </c>
      <c r="I9" s="17">
        <v>1</v>
      </c>
      <c r="J9" s="40">
        <v>4985</v>
      </c>
    </row>
    <row r="10" spans="2:10" x14ac:dyDescent="0.25">
      <c r="B10" s="16" t="s">
        <v>390</v>
      </c>
      <c r="C10" s="17">
        <v>183</v>
      </c>
      <c r="D10" s="17">
        <v>1100</v>
      </c>
      <c r="E10" s="17">
        <v>780</v>
      </c>
      <c r="F10" s="17">
        <v>1077</v>
      </c>
      <c r="G10" s="17">
        <v>118</v>
      </c>
      <c r="H10" s="17">
        <v>67</v>
      </c>
      <c r="I10" s="17">
        <v>3</v>
      </c>
      <c r="J10" s="40">
        <v>3328</v>
      </c>
    </row>
    <row r="11" spans="2:10" x14ac:dyDescent="0.25">
      <c r="B11" s="16" t="s">
        <v>391</v>
      </c>
      <c r="C11" s="17">
        <v>24</v>
      </c>
      <c r="D11" s="17">
        <v>63</v>
      </c>
      <c r="E11" s="17">
        <v>96</v>
      </c>
      <c r="F11" s="17">
        <v>318</v>
      </c>
      <c r="G11" s="17">
        <v>83</v>
      </c>
      <c r="H11" s="17">
        <v>53</v>
      </c>
      <c r="I11" s="17">
        <v>4</v>
      </c>
      <c r="J11" s="40">
        <v>641</v>
      </c>
    </row>
    <row r="12" spans="2:10" x14ac:dyDescent="0.25">
      <c r="B12" s="16" t="s">
        <v>392</v>
      </c>
      <c r="C12" s="17">
        <v>20</v>
      </c>
      <c r="D12" s="17">
        <v>31</v>
      </c>
      <c r="E12" s="17">
        <v>35</v>
      </c>
      <c r="F12" s="17">
        <v>185</v>
      </c>
      <c r="G12" s="17">
        <v>110</v>
      </c>
      <c r="H12" s="17">
        <v>165</v>
      </c>
      <c r="I12" s="17">
        <v>36</v>
      </c>
      <c r="J12" s="40">
        <v>582</v>
      </c>
    </row>
    <row r="13" spans="2:10" x14ac:dyDescent="0.25">
      <c r="B13" s="16" t="s">
        <v>393</v>
      </c>
      <c r="C13" s="17">
        <v>4</v>
      </c>
      <c r="D13" s="17">
        <v>2</v>
      </c>
      <c r="E13" s="17">
        <v>1</v>
      </c>
      <c r="F13" s="17">
        <v>10</v>
      </c>
      <c r="G13" s="17">
        <v>5</v>
      </c>
      <c r="H13" s="17">
        <v>38</v>
      </c>
      <c r="I13" s="17">
        <v>15</v>
      </c>
      <c r="J13" s="40">
        <v>75</v>
      </c>
    </row>
    <row r="14" spans="2:10" x14ac:dyDescent="0.25">
      <c r="B14" s="16" t="s">
        <v>394</v>
      </c>
      <c r="C14" s="17">
        <v>0</v>
      </c>
      <c r="D14" s="17">
        <v>0</v>
      </c>
      <c r="E14" s="17">
        <v>2</v>
      </c>
      <c r="F14" s="17">
        <v>4</v>
      </c>
      <c r="G14" s="17">
        <v>1</v>
      </c>
      <c r="H14" s="17">
        <v>13</v>
      </c>
      <c r="I14" s="17">
        <v>18</v>
      </c>
      <c r="J14" s="40">
        <v>38</v>
      </c>
    </row>
    <row r="15" spans="2:10" x14ac:dyDescent="0.25">
      <c r="B15" s="21" t="s">
        <v>72</v>
      </c>
      <c r="C15" s="22">
        <v>12516</v>
      </c>
      <c r="D15" s="22">
        <v>9776</v>
      </c>
      <c r="E15" s="22">
        <v>2697</v>
      </c>
      <c r="F15" s="22">
        <v>3251</v>
      </c>
      <c r="G15" s="22">
        <v>479</v>
      </c>
      <c r="H15" s="22">
        <v>461</v>
      </c>
      <c r="I15" s="22">
        <v>105</v>
      </c>
      <c r="J15" s="22">
        <v>29285</v>
      </c>
    </row>
  </sheetData>
  <mergeCells count="2">
    <mergeCell ref="B5:B6"/>
    <mergeCell ref="C5:J5"/>
  </mergeCells>
  <pageMargins left="0.70866141732283472" right="0.70866141732283472" top="0.74803149606299213" bottom="0.74803149606299213" header="0.31496062992125984" footer="0.31496062992125984"/>
  <pageSetup paperSize="9" scale="82"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5078"/>
    <pageSetUpPr fitToPage="1"/>
  </sheetPr>
  <dimension ref="B1:J17"/>
  <sheetViews>
    <sheetView showGridLines="0" workbookViewId="0">
      <selection activeCell="C12" sqref="C12"/>
    </sheetView>
  </sheetViews>
  <sheetFormatPr baseColWidth="10" defaultRowHeight="13.2" x14ac:dyDescent="0.25"/>
  <cols>
    <col min="1" max="1" width="2.5546875" customWidth="1"/>
    <col min="2" max="2" width="13.6640625" customWidth="1"/>
    <col min="3" max="10" width="12.88671875" customWidth="1"/>
  </cols>
  <sheetData>
    <row r="1" spans="2:10" ht="17.399999999999999" x14ac:dyDescent="0.3">
      <c r="B1" s="3" t="s">
        <v>28</v>
      </c>
    </row>
    <row r="2" spans="2:10" x14ac:dyDescent="0.25">
      <c r="B2" t="s">
        <v>11</v>
      </c>
    </row>
    <row r="5" spans="2:10" ht="21" customHeight="1" x14ac:dyDescent="0.25">
      <c r="B5" s="55" t="s">
        <v>441</v>
      </c>
      <c r="C5" s="56" t="s">
        <v>450</v>
      </c>
      <c r="D5" s="56" t="s">
        <v>450</v>
      </c>
      <c r="E5" s="56" t="s">
        <v>450</v>
      </c>
      <c r="F5" s="56" t="s">
        <v>450</v>
      </c>
      <c r="G5" s="56" t="s">
        <v>450</v>
      </c>
      <c r="H5" s="56" t="s">
        <v>450</v>
      </c>
      <c r="I5" s="56" t="s">
        <v>450</v>
      </c>
      <c r="J5" s="56" t="s">
        <v>450</v>
      </c>
    </row>
    <row r="6" spans="2:10" ht="28.05" customHeight="1" x14ac:dyDescent="0.25">
      <c r="B6" s="55" t="s">
        <v>441</v>
      </c>
      <c r="C6" s="15" t="s">
        <v>443</v>
      </c>
      <c r="D6" s="15" t="s">
        <v>444</v>
      </c>
      <c r="E6" s="15" t="s">
        <v>445</v>
      </c>
      <c r="F6" s="15" t="s">
        <v>446</v>
      </c>
      <c r="G6" s="15" t="s">
        <v>447</v>
      </c>
      <c r="H6" s="15" t="s">
        <v>448</v>
      </c>
      <c r="I6" s="15" t="s">
        <v>449</v>
      </c>
      <c r="J6" s="15" t="s">
        <v>72</v>
      </c>
    </row>
    <row r="7" spans="2:10" x14ac:dyDescent="0.25">
      <c r="B7" s="16">
        <v>0</v>
      </c>
      <c r="C7" s="17">
        <v>0</v>
      </c>
      <c r="D7" s="17">
        <v>0</v>
      </c>
      <c r="E7" s="17">
        <v>0</v>
      </c>
      <c r="F7" s="17">
        <v>0</v>
      </c>
      <c r="G7" s="17">
        <v>0</v>
      </c>
      <c r="H7" s="17">
        <v>0</v>
      </c>
      <c r="I7" s="17">
        <v>0</v>
      </c>
      <c r="J7" s="40">
        <v>0</v>
      </c>
    </row>
    <row r="8" spans="2:10" x14ac:dyDescent="0.25">
      <c r="B8" s="16" t="s">
        <v>388</v>
      </c>
      <c r="C8" s="17">
        <v>19146.125</v>
      </c>
      <c r="D8" s="17">
        <v>15737.772999999999</v>
      </c>
      <c r="E8" s="17">
        <v>3407.6669999999999</v>
      </c>
      <c r="F8" s="17">
        <v>2047.633</v>
      </c>
      <c r="G8" s="17">
        <v>105.373</v>
      </c>
      <c r="H8" s="17">
        <v>75.683000000000007</v>
      </c>
      <c r="I8" s="17">
        <v>0</v>
      </c>
      <c r="J8" s="40">
        <v>40520.254000000001</v>
      </c>
    </row>
    <row r="9" spans="2:10" x14ac:dyDescent="0.25">
      <c r="B9" s="16" t="s">
        <v>389</v>
      </c>
      <c r="C9" s="17">
        <v>47567.061000000002</v>
      </c>
      <c r="D9" s="17">
        <v>123112.11199999999</v>
      </c>
      <c r="E9" s="17">
        <v>36981.027000000002</v>
      </c>
      <c r="F9" s="17">
        <v>33713.247000000003</v>
      </c>
      <c r="G9" s="17">
        <v>2612.8150000000001</v>
      </c>
      <c r="H9" s="17">
        <v>626.96</v>
      </c>
      <c r="I9" s="17">
        <v>48.41</v>
      </c>
      <c r="J9" s="40">
        <v>244661.63200000001</v>
      </c>
    </row>
    <row r="10" spans="2:10" x14ac:dyDescent="0.25">
      <c r="B10" s="16" t="s">
        <v>390</v>
      </c>
      <c r="C10" s="17">
        <v>33965.366000000002</v>
      </c>
      <c r="D10" s="17">
        <v>212570.75700000001</v>
      </c>
      <c r="E10" s="17">
        <v>170802.57</v>
      </c>
      <c r="F10" s="17">
        <v>263522.53000000003</v>
      </c>
      <c r="G10" s="17">
        <v>33252.252999999997</v>
      </c>
      <c r="H10" s="17">
        <v>19106.169000000002</v>
      </c>
      <c r="I10" s="17">
        <v>954.49</v>
      </c>
      <c r="J10" s="40">
        <v>734174.13500000001</v>
      </c>
    </row>
    <row r="11" spans="2:10" x14ac:dyDescent="0.25">
      <c r="B11" s="16" t="s">
        <v>391</v>
      </c>
      <c r="C11" s="17">
        <v>16027.694</v>
      </c>
      <c r="D11" s="17">
        <v>42708.578000000001</v>
      </c>
      <c r="E11" s="17">
        <v>64815.684999999998</v>
      </c>
      <c r="F11" s="17">
        <v>219898.58799999999</v>
      </c>
      <c r="G11" s="17">
        <v>57334.25</v>
      </c>
      <c r="H11" s="17">
        <v>38361.212</v>
      </c>
      <c r="I11" s="17">
        <v>2836.527</v>
      </c>
      <c r="J11" s="40">
        <v>441982.53399999999</v>
      </c>
    </row>
    <row r="12" spans="2:10" x14ac:dyDescent="0.25">
      <c r="B12" s="16" t="s">
        <v>392</v>
      </c>
      <c r="C12" s="17">
        <v>37981.031000000003</v>
      </c>
      <c r="D12" s="17">
        <v>59175.557000000001</v>
      </c>
      <c r="E12" s="17">
        <v>68169.574999999997</v>
      </c>
      <c r="F12" s="17">
        <v>341278.17300000001</v>
      </c>
      <c r="G12" s="17">
        <v>208480.997</v>
      </c>
      <c r="H12" s="17">
        <v>393415.54300000001</v>
      </c>
      <c r="I12" s="17">
        <v>102077.946</v>
      </c>
      <c r="J12" s="40">
        <v>1210578.8219999999</v>
      </c>
    </row>
    <row r="13" spans="2:10" x14ac:dyDescent="0.25">
      <c r="B13" s="16" t="s">
        <v>393</v>
      </c>
      <c r="C13" s="17" t="s">
        <v>880</v>
      </c>
      <c r="D13" s="17" t="s">
        <v>880</v>
      </c>
      <c r="E13" s="17" t="s">
        <v>880</v>
      </c>
      <c r="F13" s="17">
        <v>65538.452000000005</v>
      </c>
      <c r="G13" s="17">
        <v>32894.909</v>
      </c>
      <c r="H13" s="17">
        <v>267682.33500000002</v>
      </c>
      <c r="I13" s="17">
        <v>111622.048</v>
      </c>
      <c r="J13" s="40">
        <v>522774.55599999998</v>
      </c>
    </row>
    <row r="14" spans="2:10" x14ac:dyDescent="0.25">
      <c r="B14" s="16" t="s">
        <v>394</v>
      </c>
      <c r="C14" s="17">
        <v>0</v>
      </c>
      <c r="D14" s="17">
        <v>0</v>
      </c>
      <c r="E14" s="17" t="s">
        <v>880</v>
      </c>
      <c r="F14" s="17" t="s">
        <v>880</v>
      </c>
      <c r="G14" s="17" t="s">
        <v>880</v>
      </c>
      <c r="H14" s="17">
        <v>313616.43800000002</v>
      </c>
      <c r="I14" s="17">
        <v>498366.23</v>
      </c>
      <c r="J14" s="40">
        <v>943028.22400000005</v>
      </c>
    </row>
    <row r="15" spans="2:10" x14ac:dyDescent="0.25">
      <c r="B15" s="21" t="s">
        <v>72</v>
      </c>
      <c r="C15" s="22">
        <f>SUM(C7:C12)</f>
        <v>154687.277</v>
      </c>
      <c r="D15" s="22">
        <f>SUM(D7:D12)</f>
        <v>453304.777</v>
      </c>
      <c r="E15" s="22">
        <f>SUM(E7:E12)</f>
        <v>344176.52400000003</v>
      </c>
      <c r="F15" s="22">
        <f>SUM(F7:F13)</f>
        <v>925998.62300000014</v>
      </c>
      <c r="G15" s="22">
        <f>SUM(G7:G13)</f>
        <v>334680.59699999995</v>
      </c>
      <c r="H15" s="22">
        <v>1032884.34</v>
      </c>
      <c r="I15" s="22">
        <v>715905.65099999995</v>
      </c>
      <c r="J15" s="22">
        <v>4137720.1570000001</v>
      </c>
    </row>
    <row r="17" spans="2:10" ht="22.8" customHeight="1" x14ac:dyDescent="0.25">
      <c r="B17" s="57" t="s">
        <v>451</v>
      </c>
      <c r="C17" s="58"/>
      <c r="D17" s="58"/>
      <c r="E17" s="58"/>
      <c r="F17" s="58"/>
      <c r="G17" s="58"/>
      <c r="H17" s="58"/>
      <c r="I17" s="58"/>
      <c r="J17" s="58"/>
    </row>
  </sheetData>
  <mergeCells count="3">
    <mergeCell ref="B5:B6"/>
    <mergeCell ref="C5:J5"/>
    <mergeCell ref="B17:J17"/>
  </mergeCells>
  <pageMargins left="0.70866141732283472" right="0.70866141732283472" top="0.74803149606299213" bottom="0.74803149606299213" header="0.31496062992125984" footer="0.31496062992125984"/>
  <pageSetup paperSize="9" scale="7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5078"/>
    <pageSetUpPr fitToPage="1"/>
  </sheetPr>
  <dimension ref="B1:J17"/>
  <sheetViews>
    <sheetView showGridLines="0" workbookViewId="0">
      <selection activeCell="J25" sqref="J25"/>
    </sheetView>
  </sheetViews>
  <sheetFormatPr baseColWidth="10" defaultRowHeight="13.2" x14ac:dyDescent="0.25"/>
  <cols>
    <col min="1" max="1" width="2.5546875" customWidth="1"/>
    <col min="2" max="2" width="13.6640625" customWidth="1"/>
    <col min="3" max="10" width="12.88671875" customWidth="1"/>
  </cols>
  <sheetData>
    <row r="1" spans="2:10" ht="17.399999999999999" x14ac:dyDescent="0.3">
      <c r="B1" s="3" t="s">
        <v>29</v>
      </c>
    </row>
    <row r="2" spans="2:10" x14ac:dyDescent="0.25">
      <c r="B2" t="s">
        <v>11</v>
      </c>
    </row>
    <row r="5" spans="2:10" ht="21" customHeight="1" x14ac:dyDescent="0.25">
      <c r="B5" s="55" t="s">
        <v>441</v>
      </c>
      <c r="C5" s="56" t="s">
        <v>452</v>
      </c>
      <c r="D5" s="56" t="s">
        <v>452</v>
      </c>
      <c r="E5" s="56" t="s">
        <v>452</v>
      </c>
      <c r="F5" s="56" t="s">
        <v>452</v>
      </c>
      <c r="G5" s="56" t="s">
        <v>452</v>
      </c>
      <c r="H5" s="56" t="s">
        <v>452</v>
      </c>
      <c r="I5" s="56" t="s">
        <v>452</v>
      </c>
      <c r="J5" s="56" t="s">
        <v>452</v>
      </c>
    </row>
    <row r="6" spans="2:10" ht="28.05" customHeight="1" x14ac:dyDescent="0.25">
      <c r="B6" s="55" t="s">
        <v>441</v>
      </c>
      <c r="C6" s="15" t="s">
        <v>443</v>
      </c>
      <c r="D6" s="15" t="s">
        <v>444</v>
      </c>
      <c r="E6" s="15" t="s">
        <v>445</v>
      </c>
      <c r="F6" s="15" t="s">
        <v>446</v>
      </c>
      <c r="G6" s="15" t="s">
        <v>447</v>
      </c>
      <c r="H6" s="15" t="s">
        <v>448</v>
      </c>
      <c r="I6" s="15" t="s">
        <v>449</v>
      </c>
      <c r="J6" s="15" t="s">
        <v>72</v>
      </c>
    </row>
    <row r="7" spans="2:10" x14ac:dyDescent="0.25">
      <c r="B7" s="16">
        <v>0</v>
      </c>
      <c r="C7" s="17">
        <v>250345.04699999999</v>
      </c>
      <c r="D7" s="17">
        <v>825402.58100000001</v>
      </c>
      <c r="E7" s="17">
        <v>494670.93400000001</v>
      </c>
      <c r="F7" s="17">
        <v>1667843.0919999999</v>
      </c>
      <c r="G7" s="17">
        <v>750752.84499999997</v>
      </c>
      <c r="H7" s="17">
        <v>2016305.889</v>
      </c>
      <c r="I7" s="17">
        <v>9858237.9350000005</v>
      </c>
      <c r="J7" s="40">
        <v>15863558.323000001</v>
      </c>
    </row>
    <row r="8" spans="2:10" x14ac:dyDescent="0.25">
      <c r="B8" s="16" t="s">
        <v>388</v>
      </c>
      <c r="C8" s="17">
        <v>114420.78200000001</v>
      </c>
      <c r="D8" s="17">
        <v>405121.01400000002</v>
      </c>
      <c r="E8" s="17">
        <v>249676.57699999999</v>
      </c>
      <c r="F8" s="17">
        <v>394034.353</v>
      </c>
      <c r="G8" s="17">
        <v>73280.332999999999</v>
      </c>
      <c r="H8" s="17">
        <v>154187.46599999999</v>
      </c>
      <c r="I8" s="17">
        <v>0</v>
      </c>
      <c r="J8" s="40">
        <v>1390720.5249999999</v>
      </c>
    </row>
    <row r="9" spans="2:10" x14ac:dyDescent="0.25">
      <c r="B9" s="16" t="s">
        <v>389</v>
      </c>
      <c r="C9" s="17">
        <v>61293.862999999998</v>
      </c>
      <c r="D9" s="17">
        <v>586411.31099999999</v>
      </c>
      <c r="E9" s="17">
        <v>494015.22100000002</v>
      </c>
      <c r="F9" s="17">
        <v>1131477.2860000001</v>
      </c>
      <c r="G9" s="17">
        <v>260635.00099999999</v>
      </c>
      <c r="H9" s="17">
        <v>155522.00200000001</v>
      </c>
      <c r="I9" s="17">
        <v>60386.533000000003</v>
      </c>
      <c r="J9" s="40">
        <v>2749741.2170000002</v>
      </c>
    </row>
    <row r="10" spans="2:10" x14ac:dyDescent="0.25">
      <c r="B10" s="16" t="s">
        <v>390</v>
      </c>
      <c r="C10" s="17">
        <v>6651.1450000000004</v>
      </c>
      <c r="D10" s="17">
        <v>324262.473</v>
      </c>
      <c r="E10" s="17">
        <v>560545.21699999995</v>
      </c>
      <c r="F10" s="17">
        <v>2258508.6660000002</v>
      </c>
      <c r="G10" s="17">
        <v>793914.81200000003</v>
      </c>
      <c r="H10" s="17">
        <v>997730.73600000003</v>
      </c>
      <c r="I10" s="17">
        <v>315037.86700000003</v>
      </c>
      <c r="J10" s="40">
        <v>5256650.9160000002</v>
      </c>
    </row>
    <row r="11" spans="2:10" x14ac:dyDescent="0.25">
      <c r="B11" s="16" t="s">
        <v>391</v>
      </c>
      <c r="C11" s="17">
        <v>624.4</v>
      </c>
      <c r="D11" s="17">
        <v>17955.663</v>
      </c>
      <c r="E11" s="17">
        <v>71724.679000000004</v>
      </c>
      <c r="F11" s="17">
        <v>768825.86100000003</v>
      </c>
      <c r="G11" s="17">
        <v>572093.86899999995</v>
      </c>
      <c r="H11" s="17">
        <v>902932.05799999996</v>
      </c>
      <c r="I11" s="17">
        <v>254158</v>
      </c>
      <c r="J11" s="40">
        <v>2588314.5299999998</v>
      </c>
    </row>
    <row r="12" spans="2:10" x14ac:dyDescent="0.25">
      <c r="B12" s="16" t="s">
        <v>392</v>
      </c>
      <c r="C12" s="17">
        <v>346.13200000000001</v>
      </c>
      <c r="D12" s="17">
        <v>9248.8009999999995</v>
      </c>
      <c r="E12" s="17">
        <v>25919.532999999999</v>
      </c>
      <c r="F12" s="17">
        <v>495446.533</v>
      </c>
      <c r="G12" s="17">
        <v>804387.18900000001</v>
      </c>
      <c r="H12" s="17">
        <v>3600470.87</v>
      </c>
      <c r="I12" s="17">
        <v>2924813</v>
      </c>
      <c r="J12" s="40">
        <v>7860632.0580000002</v>
      </c>
    </row>
    <row r="13" spans="2:10" x14ac:dyDescent="0.25">
      <c r="B13" s="16" t="s">
        <v>393</v>
      </c>
      <c r="C13" s="17" t="s">
        <v>880</v>
      </c>
      <c r="D13" s="17" t="s">
        <v>880</v>
      </c>
      <c r="E13" s="17" t="s">
        <v>880</v>
      </c>
      <c r="F13" s="17">
        <v>22821.866999999998</v>
      </c>
      <c r="G13" s="17">
        <v>39833.665999999997</v>
      </c>
      <c r="H13" s="17">
        <v>834688.29599999997</v>
      </c>
      <c r="I13" s="17">
        <v>3314707.6660000002</v>
      </c>
      <c r="J13" s="40">
        <v>4213306.0279999999</v>
      </c>
    </row>
    <row r="14" spans="2:10" x14ac:dyDescent="0.25">
      <c r="B14" s="16" t="s">
        <v>394</v>
      </c>
      <c r="C14" s="17">
        <v>0</v>
      </c>
      <c r="D14" s="17">
        <v>0</v>
      </c>
      <c r="E14" s="17" t="s">
        <v>880</v>
      </c>
      <c r="F14" s="17" t="s">
        <v>880</v>
      </c>
      <c r="G14" s="17" t="s">
        <v>880</v>
      </c>
      <c r="H14" s="17">
        <v>383815.98700000002</v>
      </c>
      <c r="I14" s="17">
        <v>4833740.733</v>
      </c>
      <c r="J14" s="40">
        <v>5238979.1189999999</v>
      </c>
    </row>
    <row r="15" spans="2:10" x14ac:dyDescent="0.25">
      <c r="B15" s="21" t="s">
        <v>72</v>
      </c>
      <c r="C15" s="22">
        <f>SUM(C7:C12)</f>
        <v>433681.36900000006</v>
      </c>
      <c r="D15" s="22">
        <f>SUM(D7:D12)</f>
        <v>2168401.8429999999</v>
      </c>
      <c r="E15" s="22">
        <f>SUM(E7:E12)</f>
        <v>1896552.1609999998</v>
      </c>
      <c r="F15" s="22">
        <f>SUM(F7:F13)</f>
        <v>6738957.6579999989</v>
      </c>
      <c r="G15" s="22">
        <f>SUM(G7:G13)</f>
        <v>3294897.7149999999</v>
      </c>
      <c r="H15" s="22">
        <v>9045653.3039999995</v>
      </c>
      <c r="I15" s="22">
        <v>21561081.734000001</v>
      </c>
      <c r="J15" s="22">
        <v>45161902.715999998</v>
      </c>
    </row>
    <row r="17" spans="2:10" ht="22.8" customHeight="1" x14ac:dyDescent="0.25">
      <c r="B17" s="57" t="s">
        <v>451</v>
      </c>
      <c r="C17" s="58"/>
      <c r="D17" s="58"/>
      <c r="E17" s="58"/>
      <c r="F17" s="58"/>
      <c r="G17" s="58"/>
      <c r="H17" s="58"/>
      <c r="I17" s="58"/>
      <c r="J17" s="58"/>
    </row>
  </sheetData>
  <mergeCells count="3">
    <mergeCell ref="B5:B6"/>
    <mergeCell ref="C5:J5"/>
    <mergeCell ref="B17:J17"/>
  </mergeCells>
  <pageMargins left="0.70866141732283472" right="0.70866141732283472" top="0.74803149606299213" bottom="0.74803149606299213" header="0.31496062992125984" footer="0.31496062992125984"/>
  <pageSetup paperSize="9" scale="77"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5078"/>
    <pageSetUpPr fitToPage="1"/>
  </sheetPr>
  <dimension ref="B1:J17"/>
  <sheetViews>
    <sheetView showGridLines="0" workbookViewId="0">
      <selection activeCell="J23" sqref="J23"/>
    </sheetView>
  </sheetViews>
  <sheetFormatPr baseColWidth="10" defaultRowHeight="13.2" x14ac:dyDescent="0.25"/>
  <cols>
    <col min="1" max="1" width="2.5546875" customWidth="1"/>
    <col min="2" max="2" width="13.6640625" customWidth="1"/>
    <col min="3" max="10" width="12.88671875" customWidth="1"/>
  </cols>
  <sheetData>
    <row r="1" spans="2:10" ht="17.399999999999999" x14ac:dyDescent="0.3">
      <c r="B1" s="3" t="s">
        <v>30</v>
      </c>
    </row>
    <row r="2" spans="2:10" x14ac:dyDescent="0.25">
      <c r="B2" t="s">
        <v>11</v>
      </c>
    </row>
    <row r="5" spans="2:10" ht="21" customHeight="1" x14ac:dyDescent="0.25">
      <c r="B5" s="55" t="s">
        <v>441</v>
      </c>
      <c r="C5" s="56" t="s">
        <v>453</v>
      </c>
      <c r="D5" s="56" t="s">
        <v>453</v>
      </c>
      <c r="E5" s="56" t="s">
        <v>453</v>
      </c>
      <c r="F5" s="56" t="s">
        <v>453</v>
      </c>
      <c r="G5" s="56" t="s">
        <v>453</v>
      </c>
      <c r="H5" s="56" t="s">
        <v>453</v>
      </c>
      <c r="I5" s="56" t="s">
        <v>453</v>
      </c>
      <c r="J5" s="56" t="s">
        <v>453</v>
      </c>
    </row>
    <row r="6" spans="2:10" ht="28.05" customHeight="1" x14ac:dyDescent="0.25">
      <c r="B6" s="55" t="s">
        <v>441</v>
      </c>
      <c r="C6" s="15" t="s">
        <v>443</v>
      </c>
      <c r="D6" s="15" t="s">
        <v>444</v>
      </c>
      <c r="E6" s="15" t="s">
        <v>445</v>
      </c>
      <c r="F6" s="15" t="s">
        <v>446</v>
      </c>
      <c r="G6" s="15" t="s">
        <v>447</v>
      </c>
      <c r="H6" s="15" t="s">
        <v>448</v>
      </c>
      <c r="I6" s="15" t="s">
        <v>449</v>
      </c>
      <c r="J6" s="15" t="s">
        <v>72</v>
      </c>
    </row>
    <row r="7" spans="2:10" x14ac:dyDescent="0.25">
      <c r="B7" s="16">
        <v>0</v>
      </c>
      <c r="C7" s="17">
        <v>0</v>
      </c>
      <c r="D7" s="17">
        <v>0</v>
      </c>
      <c r="E7" s="17">
        <v>0</v>
      </c>
      <c r="F7" s="17">
        <v>0</v>
      </c>
      <c r="G7" s="17">
        <v>0</v>
      </c>
      <c r="H7" s="17">
        <v>0</v>
      </c>
      <c r="I7" s="17">
        <v>0</v>
      </c>
      <c r="J7" s="40">
        <v>0</v>
      </c>
    </row>
    <row r="8" spans="2:10" x14ac:dyDescent="0.25">
      <c r="B8" s="16" t="s">
        <v>388</v>
      </c>
      <c r="C8" s="17">
        <v>1066154.1000000001</v>
      </c>
      <c r="D8" s="17">
        <v>871889.2</v>
      </c>
      <c r="E8" s="17">
        <v>191204.15</v>
      </c>
      <c r="F8" s="17">
        <v>115936.1</v>
      </c>
      <c r="G8" s="17">
        <v>6234.95</v>
      </c>
      <c r="H8" s="17">
        <v>4307.1499999999996</v>
      </c>
      <c r="I8" s="17">
        <v>0</v>
      </c>
      <c r="J8" s="40">
        <v>2255725.65</v>
      </c>
    </row>
    <row r="9" spans="2:10" x14ac:dyDescent="0.25">
      <c r="B9" s="16" t="s">
        <v>389</v>
      </c>
      <c r="C9" s="17">
        <v>2713413.35</v>
      </c>
      <c r="D9" s="17">
        <v>6840887.8499999996</v>
      </c>
      <c r="E9" s="17">
        <v>2086363.9</v>
      </c>
      <c r="F9" s="17">
        <v>1933349.85</v>
      </c>
      <c r="G9" s="17">
        <v>151010.54999999999</v>
      </c>
      <c r="H9" s="17">
        <v>40257.800000000003</v>
      </c>
      <c r="I9" s="17">
        <v>4042.6</v>
      </c>
      <c r="J9" s="40">
        <v>13769325.9</v>
      </c>
    </row>
    <row r="10" spans="2:10" x14ac:dyDescent="0.25">
      <c r="B10" s="16" t="s">
        <v>390</v>
      </c>
      <c r="C10" s="17">
        <v>2234296.85</v>
      </c>
      <c r="D10" s="17">
        <v>12659859.449999999</v>
      </c>
      <c r="E10" s="17">
        <v>10294008.85</v>
      </c>
      <c r="F10" s="17">
        <v>16478444.300000001</v>
      </c>
      <c r="G10" s="17">
        <v>2186812</v>
      </c>
      <c r="H10" s="17">
        <v>1358680.05</v>
      </c>
      <c r="I10" s="17">
        <v>62756.7</v>
      </c>
      <c r="J10" s="40">
        <v>45274858.200000003</v>
      </c>
    </row>
    <row r="11" spans="2:10" x14ac:dyDescent="0.25">
      <c r="B11" s="16" t="s">
        <v>391</v>
      </c>
      <c r="C11" s="17">
        <v>1249443.6000000001</v>
      </c>
      <c r="D11" s="17">
        <v>3207087.35</v>
      </c>
      <c r="E11" s="17">
        <v>4845051.75</v>
      </c>
      <c r="F11" s="17">
        <v>16526399.85</v>
      </c>
      <c r="G11" s="17">
        <v>4360922.4000000004</v>
      </c>
      <c r="H11" s="17">
        <v>2970984.05</v>
      </c>
      <c r="I11" s="17">
        <v>226510.35</v>
      </c>
      <c r="J11" s="40">
        <v>33386399.350000001</v>
      </c>
    </row>
    <row r="12" spans="2:10" x14ac:dyDescent="0.25">
      <c r="B12" s="16" t="s">
        <v>392</v>
      </c>
      <c r="C12" s="17">
        <v>3137442.95</v>
      </c>
      <c r="D12" s="17">
        <v>4883128.3499999996</v>
      </c>
      <c r="E12" s="17">
        <v>5583928.4500000002</v>
      </c>
      <c r="F12" s="17">
        <v>27806658</v>
      </c>
      <c r="G12" s="17">
        <v>17010043.75</v>
      </c>
      <c r="H12" s="17">
        <v>32480415.25</v>
      </c>
      <c r="I12" s="17">
        <v>8449673.4000000004</v>
      </c>
      <c r="J12" s="40">
        <v>99351290.150000006</v>
      </c>
    </row>
    <row r="13" spans="2:10" x14ac:dyDescent="0.25">
      <c r="B13" s="16" t="s">
        <v>393</v>
      </c>
      <c r="C13" s="17" t="s">
        <v>880</v>
      </c>
      <c r="D13" s="17" t="s">
        <v>880</v>
      </c>
      <c r="E13" s="17" t="s">
        <v>880</v>
      </c>
      <c r="F13" s="17">
        <v>5522640.6500000004</v>
      </c>
      <c r="G13" s="17">
        <v>2762140.25</v>
      </c>
      <c r="H13" s="17">
        <v>22542931.699999999</v>
      </c>
      <c r="I13" s="17">
        <v>9426410.8000000007</v>
      </c>
      <c r="J13" s="40">
        <v>44041303.200000003</v>
      </c>
    </row>
    <row r="14" spans="2:10" x14ac:dyDescent="0.25">
      <c r="B14" s="16" t="s">
        <v>394</v>
      </c>
      <c r="C14" s="17">
        <v>0</v>
      </c>
      <c r="D14" s="17">
        <v>0</v>
      </c>
      <c r="E14" s="17" t="s">
        <v>880</v>
      </c>
      <c r="F14" s="17" t="s">
        <v>880</v>
      </c>
      <c r="G14" s="17" t="s">
        <v>880</v>
      </c>
      <c r="H14" s="17">
        <v>26581331.699999999</v>
      </c>
      <c r="I14" s="17">
        <v>42288975.049999997</v>
      </c>
      <c r="J14" s="40">
        <v>79972419.049999997</v>
      </c>
    </row>
    <row r="15" spans="2:10" x14ac:dyDescent="0.25">
      <c r="B15" s="21" t="s">
        <v>72</v>
      </c>
      <c r="C15" s="22">
        <f>SUM(C7:C12)</f>
        <v>10400750.850000001</v>
      </c>
      <c r="D15" s="22">
        <f t="shared" ref="D15:E15" si="0">SUM(D7:D12)</f>
        <v>28462852.200000003</v>
      </c>
      <c r="E15" s="22">
        <f t="shared" si="0"/>
        <v>23000557.099999998</v>
      </c>
      <c r="F15" s="22">
        <f>SUM(F7:F13)</f>
        <v>68383428.75</v>
      </c>
      <c r="G15" s="22">
        <f>SUM(G7:G13)</f>
        <v>26477163.899999999</v>
      </c>
      <c r="H15" s="22">
        <v>85978907.700000003</v>
      </c>
      <c r="I15" s="22">
        <v>60458368.899999999</v>
      </c>
      <c r="J15" s="22">
        <v>318051321.5</v>
      </c>
    </row>
    <row r="17" spans="2:10" ht="22.8" customHeight="1" x14ac:dyDescent="0.25">
      <c r="B17" s="57" t="s">
        <v>451</v>
      </c>
      <c r="C17" s="58"/>
      <c r="D17" s="58"/>
      <c r="E17" s="58"/>
      <c r="F17" s="58"/>
      <c r="G17" s="58"/>
      <c r="H17" s="58"/>
      <c r="I17" s="58"/>
      <c r="J17" s="58"/>
    </row>
  </sheetData>
  <mergeCells count="3">
    <mergeCell ref="B5:B6"/>
    <mergeCell ref="C5:J5"/>
    <mergeCell ref="B17:J17"/>
  </mergeCells>
  <pageMargins left="0.70866141732283472" right="0.70866141732283472" top="0.74803149606299213" bottom="0.74803149606299213" header="0.31496062992125984" footer="0.31496062992125984"/>
  <pageSetup paperSize="9"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5078"/>
    <pageSetUpPr fitToPage="1"/>
  </sheetPr>
  <dimension ref="B1:J17"/>
  <sheetViews>
    <sheetView showGridLines="0" workbookViewId="0">
      <selection activeCell="J22" sqref="J22"/>
    </sheetView>
  </sheetViews>
  <sheetFormatPr baseColWidth="10" defaultRowHeight="13.2" x14ac:dyDescent="0.25"/>
  <cols>
    <col min="1" max="1" width="2.5546875" customWidth="1"/>
    <col min="2" max="2" width="13.6640625" customWidth="1"/>
    <col min="3" max="10" width="12.88671875" customWidth="1"/>
  </cols>
  <sheetData>
    <row r="1" spans="2:10" ht="17.399999999999999" x14ac:dyDescent="0.3">
      <c r="B1" s="3" t="s">
        <v>31</v>
      </c>
    </row>
    <row r="2" spans="2:10" x14ac:dyDescent="0.25">
      <c r="B2" t="s">
        <v>11</v>
      </c>
    </row>
    <row r="5" spans="2:10" ht="21" customHeight="1" x14ac:dyDescent="0.25">
      <c r="B5" s="55" t="s">
        <v>441</v>
      </c>
      <c r="C5" s="56" t="s">
        <v>454</v>
      </c>
      <c r="D5" s="56" t="s">
        <v>454</v>
      </c>
      <c r="E5" s="56" t="s">
        <v>454</v>
      </c>
      <c r="F5" s="56" t="s">
        <v>454</v>
      </c>
      <c r="G5" s="56" t="s">
        <v>454</v>
      </c>
      <c r="H5" s="56" t="s">
        <v>454</v>
      </c>
      <c r="I5" s="56" t="s">
        <v>454</v>
      </c>
      <c r="J5" s="56" t="s">
        <v>454</v>
      </c>
    </row>
    <row r="6" spans="2:10" ht="28.05" customHeight="1" x14ac:dyDescent="0.25">
      <c r="B6" s="55" t="s">
        <v>441</v>
      </c>
      <c r="C6" s="15" t="s">
        <v>443</v>
      </c>
      <c r="D6" s="15" t="s">
        <v>444</v>
      </c>
      <c r="E6" s="15" t="s">
        <v>445</v>
      </c>
      <c r="F6" s="15" t="s">
        <v>446</v>
      </c>
      <c r="G6" s="15" t="s">
        <v>447</v>
      </c>
      <c r="H6" s="15" t="s">
        <v>448</v>
      </c>
      <c r="I6" s="15" t="s">
        <v>449</v>
      </c>
      <c r="J6" s="15" t="s">
        <v>72</v>
      </c>
    </row>
    <row r="7" spans="2:10" x14ac:dyDescent="0.25">
      <c r="B7" s="16">
        <v>0</v>
      </c>
      <c r="C7" s="17">
        <v>3540634.6</v>
      </c>
      <c r="D7" s="17">
        <v>1934584.6</v>
      </c>
      <c r="E7" s="17">
        <v>391533.7</v>
      </c>
      <c r="F7" s="17">
        <v>1244588.8</v>
      </c>
      <c r="G7" s="17">
        <v>556548.80000000005</v>
      </c>
      <c r="H7" s="17">
        <v>1501730.9</v>
      </c>
      <c r="I7" s="17">
        <v>7393678.4000000004</v>
      </c>
      <c r="J7" s="40">
        <v>16563299.800000001</v>
      </c>
    </row>
    <row r="8" spans="2:10" x14ac:dyDescent="0.25">
      <c r="B8" s="16" t="s">
        <v>388</v>
      </c>
      <c r="C8" s="17">
        <v>537439.80000000005</v>
      </c>
      <c r="D8" s="17">
        <v>284782.5</v>
      </c>
      <c r="E8" s="17">
        <v>53018.3</v>
      </c>
      <c r="F8" s="17">
        <v>182528.2</v>
      </c>
      <c r="G8" s="17">
        <v>48725.3</v>
      </c>
      <c r="H8" s="17">
        <v>111333.4</v>
      </c>
      <c r="I8" s="17">
        <v>0</v>
      </c>
      <c r="J8" s="40">
        <v>1217827.5</v>
      </c>
    </row>
    <row r="9" spans="2:10" x14ac:dyDescent="0.25">
      <c r="B9" s="16" t="s">
        <v>389</v>
      </c>
      <c r="C9" s="17">
        <v>0</v>
      </c>
      <c r="D9" s="17">
        <v>706.9</v>
      </c>
      <c r="E9" s="17">
        <v>0</v>
      </c>
      <c r="F9" s="17">
        <v>34867.800000000003</v>
      </c>
      <c r="G9" s="17">
        <v>46790.1</v>
      </c>
      <c r="H9" s="17">
        <v>76383.7</v>
      </c>
      <c r="I9" s="17">
        <v>41247.300000000003</v>
      </c>
      <c r="J9" s="40">
        <v>199995.8</v>
      </c>
    </row>
    <row r="10" spans="2:10" x14ac:dyDescent="0.25">
      <c r="B10" s="16" t="s">
        <v>390</v>
      </c>
      <c r="C10" s="17">
        <v>0</v>
      </c>
      <c r="D10" s="17">
        <v>325</v>
      </c>
      <c r="E10" s="17">
        <v>0</v>
      </c>
      <c r="F10" s="17">
        <v>0</v>
      </c>
      <c r="G10" s="17">
        <v>484.6</v>
      </c>
      <c r="H10" s="17">
        <v>30174.2</v>
      </c>
      <c r="I10" s="17">
        <v>173521.7</v>
      </c>
      <c r="J10" s="40">
        <v>204505.5</v>
      </c>
    </row>
    <row r="11" spans="2:10" x14ac:dyDescent="0.25">
      <c r="B11" s="16" t="s">
        <v>391</v>
      </c>
      <c r="C11" s="17">
        <v>0</v>
      </c>
      <c r="D11" s="17">
        <v>0</v>
      </c>
      <c r="E11" s="17">
        <v>0</v>
      </c>
      <c r="F11" s="17">
        <v>0</v>
      </c>
      <c r="G11" s="17">
        <v>0</v>
      </c>
      <c r="H11" s="17">
        <v>0</v>
      </c>
      <c r="I11" s="17">
        <v>7664.4</v>
      </c>
      <c r="J11" s="40">
        <v>7664.4</v>
      </c>
    </row>
    <row r="12" spans="2:10" x14ac:dyDescent="0.25">
      <c r="B12" s="16" t="s">
        <v>392</v>
      </c>
      <c r="C12" s="17">
        <v>0</v>
      </c>
      <c r="D12" s="17">
        <v>0</v>
      </c>
      <c r="E12" s="17">
        <v>0</v>
      </c>
      <c r="F12" s="17">
        <v>0</v>
      </c>
      <c r="G12" s="17">
        <v>0</v>
      </c>
      <c r="H12" s="17">
        <v>0</v>
      </c>
      <c r="I12" s="17">
        <v>0</v>
      </c>
      <c r="J12" s="40">
        <v>0</v>
      </c>
    </row>
    <row r="13" spans="2:10" x14ac:dyDescent="0.25">
      <c r="B13" s="16" t="s">
        <v>393</v>
      </c>
      <c r="C13" s="17" t="s">
        <v>880</v>
      </c>
      <c r="D13" s="17" t="s">
        <v>880</v>
      </c>
      <c r="E13" s="17" t="s">
        <v>880</v>
      </c>
      <c r="F13" s="17">
        <v>0</v>
      </c>
      <c r="G13" s="17">
        <v>0</v>
      </c>
      <c r="H13" s="17">
        <v>0</v>
      </c>
      <c r="I13" s="17">
        <v>421660.9</v>
      </c>
      <c r="J13" s="40">
        <v>421660.9</v>
      </c>
    </row>
    <row r="14" spans="2:10" x14ac:dyDescent="0.25">
      <c r="B14" s="16" t="s">
        <v>394</v>
      </c>
      <c r="C14" s="17">
        <v>0</v>
      </c>
      <c r="D14" s="17">
        <v>0</v>
      </c>
      <c r="E14" s="17" t="s">
        <v>880</v>
      </c>
      <c r="F14" s="17" t="s">
        <v>880</v>
      </c>
      <c r="G14" s="17" t="s">
        <v>880</v>
      </c>
      <c r="H14" s="17">
        <v>0</v>
      </c>
      <c r="I14" s="17">
        <v>0</v>
      </c>
      <c r="J14" s="40">
        <v>0</v>
      </c>
    </row>
    <row r="15" spans="2:10" x14ac:dyDescent="0.25">
      <c r="B15" s="21" t="s">
        <v>72</v>
      </c>
      <c r="C15" s="22">
        <v>4078074.4</v>
      </c>
      <c r="D15" s="22">
        <v>2220399</v>
      </c>
      <c r="E15" s="22">
        <v>444552</v>
      </c>
      <c r="F15" s="22">
        <v>1461984.8</v>
      </c>
      <c r="G15" s="22">
        <v>652548.80000000005</v>
      </c>
      <c r="H15" s="22">
        <v>1719622.2</v>
      </c>
      <c r="I15" s="22">
        <v>8037772.7000000002</v>
      </c>
      <c r="J15" s="22">
        <v>18614953.899999999</v>
      </c>
    </row>
    <row r="17" spans="2:10" ht="22.8" customHeight="1" x14ac:dyDescent="0.25">
      <c r="B17" s="57" t="s">
        <v>451</v>
      </c>
      <c r="C17" s="58"/>
      <c r="D17" s="58"/>
      <c r="E17" s="58"/>
      <c r="F17" s="58"/>
      <c r="G17" s="58"/>
      <c r="H17" s="58"/>
      <c r="I17" s="58"/>
      <c r="J17" s="58"/>
    </row>
  </sheetData>
  <mergeCells count="3">
    <mergeCell ref="B5:B6"/>
    <mergeCell ref="C5:J5"/>
    <mergeCell ref="B17:J17"/>
  </mergeCells>
  <pageMargins left="0.70866141732283472" right="0.70866141732283472" top="0.74803149606299213" bottom="0.74803149606299213" header="0.31496062992125984" footer="0.31496062992125984"/>
  <pageSetup paperSize="9" scale="77"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5078"/>
    <pageSetUpPr fitToPage="1"/>
  </sheetPr>
  <dimension ref="B1:J17"/>
  <sheetViews>
    <sheetView showGridLines="0" workbookViewId="0">
      <selection activeCell="J26" sqref="J26"/>
    </sheetView>
  </sheetViews>
  <sheetFormatPr baseColWidth="10" defaultRowHeight="13.2" x14ac:dyDescent="0.25"/>
  <cols>
    <col min="1" max="1" width="2.5546875" customWidth="1"/>
    <col min="2" max="2" width="13.6640625" customWidth="1"/>
    <col min="3" max="10" width="12.88671875" customWidth="1"/>
  </cols>
  <sheetData>
    <row r="1" spans="2:10" ht="17.399999999999999" x14ac:dyDescent="0.3">
      <c r="B1" s="3" t="s">
        <v>32</v>
      </c>
    </row>
    <row r="2" spans="2:10" x14ac:dyDescent="0.25">
      <c r="B2" t="s">
        <v>11</v>
      </c>
    </row>
    <row r="5" spans="2:10" ht="21" customHeight="1" x14ac:dyDescent="0.25">
      <c r="B5" s="55" t="s">
        <v>441</v>
      </c>
      <c r="C5" s="56" t="s">
        <v>455</v>
      </c>
      <c r="D5" s="56" t="s">
        <v>455</v>
      </c>
      <c r="E5" s="56" t="s">
        <v>455</v>
      </c>
      <c r="F5" s="56" t="s">
        <v>455</v>
      </c>
      <c r="G5" s="56" t="s">
        <v>455</v>
      </c>
      <c r="H5" s="56" t="s">
        <v>455</v>
      </c>
      <c r="I5" s="56" t="s">
        <v>455</v>
      </c>
      <c r="J5" s="56" t="s">
        <v>455</v>
      </c>
    </row>
    <row r="6" spans="2:10" ht="28.05" customHeight="1" x14ac:dyDescent="0.25">
      <c r="B6" s="55" t="s">
        <v>441</v>
      </c>
      <c r="C6" s="15" t="s">
        <v>443</v>
      </c>
      <c r="D6" s="15" t="s">
        <v>444</v>
      </c>
      <c r="E6" s="15" t="s">
        <v>445</v>
      </c>
      <c r="F6" s="15" t="s">
        <v>446</v>
      </c>
      <c r="G6" s="15" t="s">
        <v>447</v>
      </c>
      <c r="H6" s="15" t="s">
        <v>448</v>
      </c>
      <c r="I6" s="15" t="s">
        <v>449</v>
      </c>
      <c r="J6" s="15" t="s">
        <v>72</v>
      </c>
    </row>
    <row r="7" spans="2:10" x14ac:dyDescent="0.25">
      <c r="B7" s="16">
        <v>0</v>
      </c>
      <c r="C7" s="17">
        <v>3540634.6</v>
      </c>
      <c r="D7" s="17">
        <v>1934584.6</v>
      </c>
      <c r="E7" s="17">
        <v>391533.7</v>
      </c>
      <c r="F7" s="17">
        <v>1244588.8</v>
      </c>
      <c r="G7" s="17">
        <v>556548.80000000005</v>
      </c>
      <c r="H7" s="17">
        <v>1501730.9</v>
      </c>
      <c r="I7" s="17">
        <v>7393678.4000000004</v>
      </c>
      <c r="J7" s="40">
        <v>16563299.800000001</v>
      </c>
    </row>
    <row r="8" spans="2:10" x14ac:dyDescent="0.25">
      <c r="B8" s="16" t="s">
        <v>388</v>
      </c>
      <c r="C8" s="17">
        <v>1603593.9</v>
      </c>
      <c r="D8" s="17">
        <v>1156671.7</v>
      </c>
      <c r="E8" s="17">
        <v>244222.5</v>
      </c>
      <c r="F8" s="17">
        <v>298464.3</v>
      </c>
      <c r="G8" s="17">
        <v>54960.2</v>
      </c>
      <c r="H8" s="17">
        <v>115640.6</v>
      </c>
      <c r="I8" s="17">
        <v>0</v>
      </c>
      <c r="J8" s="40">
        <v>3473553.2</v>
      </c>
    </row>
    <row r="9" spans="2:10" x14ac:dyDescent="0.25">
      <c r="B9" s="16" t="s">
        <v>389</v>
      </c>
      <c r="C9" s="17">
        <v>2713413.4</v>
      </c>
      <c r="D9" s="17">
        <v>6841594.7999999998</v>
      </c>
      <c r="E9" s="17">
        <v>2086363.9</v>
      </c>
      <c r="F9" s="17">
        <v>1968217.6</v>
      </c>
      <c r="G9" s="17">
        <v>197800.6</v>
      </c>
      <c r="H9" s="17">
        <v>116641.5</v>
      </c>
      <c r="I9" s="17">
        <v>45289.9</v>
      </c>
      <c r="J9" s="40">
        <v>13969321.699999999</v>
      </c>
    </row>
    <row r="10" spans="2:10" x14ac:dyDescent="0.25">
      <c r="B10" s="16" t="s">
        <v>390</v>
      </c>
      <c r="C10" s="17">
        <v>2234296.9</v>
      </c>
      <c r="D10" s="17">
        <v>12660184.4</v>
      </c>
      <c r="E10" s="17">
        <v>10294008.800000001</v>
      </c>
      <c r="F10" s="17">
        <v>16478444.300000001</v>
      </c>
      <c r="G10" s="17">
        <v>2187296.6</v>
      </c>
      <c r="H10" s="17">
        <v>1388854.3</v>
      </c>
      <c r="I10" s="17">
        <v>236278.39999999999</v>
      </c>
      <c r="J10" s="40">
        <v>45479363.700000003</v>
      </c>
    </row>
    <row r="11" spans="2:10" x14ac:dyDescent="0.25">
      <c r="B11" s="16" t="s">
        <v>391</v>
      </c>
      <c r="C11" s="17">
        <v>1249443.6000000001</v>
      </c>
      <c r="D11" s="17">
        <v>3207087.4</v>
      </c>
      <c r="E11" s="17">
        <v>4845051.8</v>
      </c>
      <c r="F11" s="17">
        <v>16526399.800000001</v>
      </c>
      <c r="G11" s="17">
        <v>4360922.4000000004</v>
      </c>
      <c r="H11" s="17">
        <v>2970984</v>
      </c>
      <c r="I11" s="17">
        <v>234174.8</v>
      </c>
      <c r="J11" s="40">
        <v>33394063.800000001</v>
      </c>
    </row>
    <row r="12" spans="2:10" x14ac:dyDescent="0.25">
      <c r="B12" s="16" t="s">
        <v>392</v>
      </c>
      <c r="C12" s="17">
        <v>3137443</v>
      </c>
      <c r="D12" s="17">
        <v>4883128.3</v>
      </c>
      <c r="E12" s="17">
        <v>5583928.4000000004</v>
      </c>
      <c r="F12" s="17">
        <v>27806658</v>
      </c>
      <c r="G12" s="17">
        <v>17010043.800000001</v>
      </c>
      <c r="H12" s="17">
        <v>32480415.199999999</v>
      </c>
      <c r="I12" s="17">
        <v>8449673.4000000004</v>
      </c>
      <c r="J12" s="40">
        <v>99351290.099999994</v>
      </c>
    </row>
    <row r="13" spans="2:10" x14ac:dyDescent="0.25">
      <c r="B13" s="16" t="s">
        <v>393</v>
      </c>
      <c r="C13" s="17" t="s">
        <v>880</v>
      </c>
      <c r="D13" s="17" t="s">
        <v>880</v>
      </c>
      <c r="E13" s="17" t="s">
        <v>880</v>
      </c>
      <c r="F13" s="17">
        <v>5522640.7000000002</v>
      </c>
      <c r="G13" s="17">
        <v>2762140.2</v>
      </c>
      <c r="H13" s="17">
        <v>22542931.699999999</v>
      </c>
      <c r="I13" s="17">
        <v>9848071.6999999993</v>
      </c>
      <c r="J13" s="40">
        <v>44462964.100000001</v>
      </c>
    </row>
    <row r="14" spans="2:10" x14ac:dyDescent="0.25">
      <c r="B14" s="16" t="s">
        <v>394</v>
      </c>
      <c r="C14" s="17">
        <v>0</v>
      </c>
      <c r="D14" s="17">
        <v>0</v>
      </c>
      <c r="E14" s="17" t="s">
        <v>880</v>
      </c>
      <c r="F14" s="17" t="s">
        <v>880</v>
      </c>
      <c r="G14" s="17" t="s">
        <v>880</v>
      </c>
      <c r="H14" s="17">
        <v>26581331.699999999</v>
      </c>
      <c r="I14" s="17">
        <v>42288975</v>
      </c>
      <c r="J14" s="40">
        <v>79972419</v>
      </c>
    </row>
    <row r="15" spans="2:10" x14ac:dyDescent="0.25">
      <c r="B15" s="21" t="s">
        <v>72</v>
      </c>
      <c r="C15" s="22">
        <f>SUM(C7:C12)</f>
        <v>14478825.4</v>
      </c>
      <c r="D15" s="22">
        <f t="shared" ref="D15:E15" si="0">SUM(D7:D12)</f>
        <v>30683251.199999999</v>
      </c>
      <c r="E15" s="22">
        <f t="shared" si="0"/>
        <v>23445109.100000001</v>
      </c>
      <c r="F15" s="22">
        <f>SUM(F7:F13)</f>
        <v>69845413.5</v>
      </c>
      <c r="G15" s="22">
        <f>SUM(G7:G13)</f>
        <v>27129712.600000001</v>
      </c>
      <c r="H15" s="22">
        <v>87698529.900000006</v>
      </c>
      <c r="I15" s="22">
        <v>68496141.599999994</v>
      </c>
      <c r="J15" s="22">
        <v>336666275.39999998</v>
      </c>
    </row>
    <row r="17" spans="2:10" ht="22.8" customHeight="1" x14ac:dyDescent="0.25">
      <c r="B17" s="57" t="s">
        <v>451</v>
      </c>
      <c r="C17" s="58"/>
      <c r="D17" s="58"/>
      <c r="E17" s="58"/>
      <c r="F17" s="58"/>
      <c r="G17" s="58"/>
      <c r="H17" s="58"/>
      <c r="I17" s="58"/>
      <c r="J17" s="58"/>
    </row>
  </sheetData>
  <mergeCells count="3">
    <mergeCell ref="B5:B6"/>
    <mergeCell ref="C5:J5"/>
    <mergeCell ref="B17:J17"/>
  </mergeCells>
  <pageMargins left="0.70866141732283472" right="0.70866141732283472" top="0.74803149606299213" bottom="0.74803149606299213" header="0.31496062992125984" footer="0.31496062992125984"/>
  <pageSetup paperSize="9" scale="7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5C1F"/>
    <pageSetUpPr fitToPage="1"/>
  </sheetPr>
  <dimension ref="B1:M20"/>
  <sheetViews>
    <sheetView showGridLines="0" workbookViewId="0">
      <selection activeCell="B2" sqref="B2"/>
    </sheetView>
  </sheetViews>
  <sheetFormatPr baseColWidth="10" defaultRowHeight="13.2" x14ac:dyDescent="0.25"/>
  <cols>
    <col min="1" max="1" width="2.5546875" customWidth="1"/>
    <col min="2" max="2" width="11.33203125" customWidth="1"/>
    <col min="3" max="3" width="10.44140625" customWidth="1"/>
    <col min="4" max="6" width="13.77734375" customWidth="1"/>
    <col min="7" max="10" width="10.77734375" customWidth="1"/>
    <col min="11" max="11" width="11.6640625" customWidth="1"/>
    <col min="12" max="12" width="15.5546875" customWidth="1"/>
  </cols>
  <sheetData>
    <row r="1" spans="2:13" ht="17.399999999999999" x14ac:dyDescent="0.3">
      <c r="B1" s="3" t="s">
        <v>923</v>
      </c>
    </row>
    <row r="2" spans="2:13" x14ac:dyDescent="0.25">
      <c r="B2" t="s">
        <v>11</v>
      </c>
    </row>
    <row r="5" spans="2:13" ht="28.05" customHeight="1" x14ac:dyDescent="0.25">
      <c r="B5" s="55" t="s">
        <v>456</v>
      </c>
      <c r="C5" s="56" t="s">
        <v>457</v>
      </c>
      <c r="D5" s="56" t="s">
        <v>168</v>
      </c>
      <c r="E5" s="56" t="s">
        <v>168</v>
      </c>
      <c r="F5" s="56" t="s">
        <v>168</v>
      </c>
      <c r="G5" s="56" t="s">
        <v>210</v>
      </c>
      <c r="H5" s="56" t="s">
        <v>210</v>
      </c>
      <c r="I5" s="56" t="s">
        <v>210</v>
      </c>
      <c r="J5" s="56" t="s">
        <v>210</v>
      </c>
      <c r="K5" s="56" t="s">
        <v>458</v>
      </c>
      <c r="L5" s="56" t="s">
        <v>459</v>
      </c>
    </row>
    <row r="6" spans="2:13" ht="28.05" customHeight="1" x14ac:dyDescent="0.25">
      <c r="B6" s="55" t="s">
        <v>456</v>
      </c>
      <c r="C6" s="56" t="s">
        <v>457</v>
      </c>
      <c r="D6" s="15" t="s">
        <v>74</v>
      </c>
      <c r="E6" s="15" t="s">
        <v>75</v>
      </c>
      <c r="F6" s="15" t="s">
        <v>169</v>
      </c>
      <c r="G6" s="15" t="s">
        <v>64</v>
      </c>
      <c r="H6" s="15" t="s">
        <v>66</v>
      </c>
      <c r="I6" s="15" t="s">
        <v>67</v>
      </c>
      <c r="J6" s="15" t="s">
        <v>70</v>
      </c>
      <c r="K6" s="56" t="s">
        <v>458</v>
      </c>
      <c r="L6" s="56" t="s">
        <v>459</v>
      </c>
    </row>
    <row r="7" spans="2:13" x14ac:dyDescent="0.25">
      <c r="B7" s="16" t="s">
        <v>460</v>
      </c>
      <c r="C7" s="17">
        <v>4101</v>
      </c>
      <c r="D7" s="17">
        <v>625378.38600000006</v>
      </c>
      <c r="E7" s="17">
        <v>5646858.7869999995</v>
      </c>
      <c r="F7" s="17">
        <v>50891.334000000003</v>
      </c>
      <c r="G7" s="20" t="s">
        <v>471</v>
      </c>
      <c r="H7" s="20" t="s">
        <v>296</v>
      </c>
      <c r="I7" s="20" t="s">
        <v>297</v>
      </c>
      <c r="J7" s="20" t="s">
        <v>296</v>
      </c>
      <c r="K7" s="17">
        <v>81241</v>
      </c>
      <c r="L7" s="17">
        <v>626.41999999999996</v>
      </c>
    </row>
    <row r="8" spans="2:13" x14ac:dyDescent="0.25">
      <c r="B8" s="16" t="s">
        <v>461</v>
      </c>
      <c r="C8" s="17">
        <v>7355</v>
      </c>
      <c r="D8" s="17">
        <v>1076797.5660000001</v>
      </c>
      <c r="E8" s="17">
        <v>15152296.016000001</v>
      </c>
      <c r="F8" s="17">
        <v>91521.069000000003</v>
      </c>
      <c r="G8" s="20" t="s">
        <v>413</v>
      </c>
      <c r="H8" s="20" t="s">
        <v>432</v>
      </c>
      <c r="I8" s="20" t="s">
        <v>278</v>
      </c>
      <c r="J8" s="20" t="s">
        <v>143</v>
      </c>
      <c r="K8" s="17">
        <v>147256</v>
      </c>
      <c r="L8" s="17">
        <v>621.51</v>
      </c>
    </row>
    <row r="9" spans="2:13" x14ac:dyDescent="0.25">
      <c r="B9" s="16" t="s">
        <v>462</v>
      </c>
      <c r="C9" s="17">
        <v>3447</v>
      </c>
      <c r="D9" s="17">
        <v>342656.19</v>
      </c>
      <c r="E9" s="17">
        <v>3173564.3629999999</v>
      </c>
      <c r="F9" s="17">
        <v>26764.843000000001</v>
      </c>
      <c r="G9" s="20" t="s">
        <v>158</v>
      </c>
      <c r="H9" s="20" t="s">
        <v>431</v>
      </c>
      <c r="I9" s="20" t="s">
        <v>266</v>
      </c>
      <c r="J9" s="20" t="s">
        <v>482</v>
      </c>
      <c r="K9" s="17">
        <v>80238</v>
      </c>
      <c r="L9" s="17">
        <v>333.57</v>
      </c>
      <c r="M9" s="43"/>
    </row>
    <row r="10" spans="2:13" x14ac:dyDescent="0.25">
      <c r="B10" s="16" t="s">
        <v>463</v>
      </c>
      <c r="C10" s="17">
        <v>2238</v>
      </c>
      <c r="D10" s="17">
        <v>252096.83300000001</v>
      </c>
      <c r="E10" s="17">
        <v>2276140.8939999999</v>
      </c>
      <c r="F10" s="17">
        <v>20057.579000000002</v>
      </c>
      <c r="G10" s="20" t="s">
        <v>472</v>
      </c>
      <c r="H10" s="20" t="s">
        <v>277</v>
      </c>
      <c r="I10" s="20" t="s">
        <v>479</v>
      </c>
      <c r="J10" s="20" t="s">
        <v>483</v>
      </c>
      <c r="K10" s="17">
        <v>52807</v>
      </c>
      <c r="L10" s="17">
        <v>379.83</v>
      </c>
    </row>
    <row r="11" spans="2:13" x14ac:dyDescent="0.25">
      <c r="B11" s="16" t="s">
        <v>464</v>
      </c>
      <c r="C11" s="17">
        <v>1990</v>
      </c>
      <c r="D11" s="17">
        <v>200863.68</v>
      </c>
      <c r="E11" s="17">
        <v>1543491.1189999999</v>
      </c>
      <c r="F11" s="17">
        <v>16074.584000000001</v>
      </c>
      <c r="G11" s="20" t="s">
        <v>473</v>
      </c>
      <c r="H11" s="20" t="s">
        <v>208</v>
      </c>
      <c r="I11" s="20" t="s">
        <v>264</v>
      </c>
      <c r="J11" s="20" t="s">
        <v>425</v>
      </c>
      <c r="K11" s="17">
        <v>43838</v>
      </c>
      <c r="L11" s="17">
        <v>366.68</v>
      </c>
    </row>
    <row r="12" spans="2:13" x14ac:dyDescent="0.25">
      <c r="B12" s="16" t="s">
        <v>465</v>
      </c>
      <c r="C12" s="17">
        <v>1444</v>
      </c>
      <c r="D12" s="17">
        <v>140249.53400000001</v>
      </c>
      <c r="E12" s="17">
        <v>2123311.3659999999</v>
      </c>
      <c r="F12" s="17">
        <v>11161.950999999999</v>
      </c>
      <c r="G12" s="20" t="s">
        <v>208</v>
      </c>
      <c r="H12" s="20" t="s">
        <v>264</v>
      </c>
      <c r="I12" s="20" t="s">
        <v>480</v>
      </c>
      <c r="J12" s="20" t="s">
        <v>285</v>
      </c>
      <c r="K12" s="17">
        <v>33765</v>
      </c>
      <c r="L12" s="17">
        <v>330.58</v>
      </c>
    </row>
    <row r="13" spans="2:13" x14ac:dyDescent="0.25">
      <c r="B13" s="16" t="s">
        <v>466</v>
      </c>
      <c r="C13" s="17">
        <v>3499</v>
      </c>
      <c r="D13" s="17">
        <v>380721.44199999998</v>
      </c>
      <c r="E13" s="17">
        <v>4173409.4789999998</v>
      </c>
      <c r="F13" s="17">
        <v>30304.246999999999</v>
      </c>
      <c r="G13" s="20" t="s">
        <v>474</v>
      </c>
      <c r="H13" s="20" t="s">
        <v>153</v>
      </c>
      <c r="I13" s="20" t="s">
        <v>153</v>
      </c>
      <c r="J13" s="20" t="s">
        <v>484</v>
      </c>
      <c r="K13" s="17">
        <v>66541</v>
      </c>
      <c r="L13" s="17">
        <v>455.42</v>
      </c>
    </row>
    <row r="14" spans="2:13" x14ac:dyDescent="0.25">
      <c r="B14" s="16" t="s">
        <v>467</v>
      </c>
      <c r="C14" s="17">
        <v>1640</v>
      </c>
      <c r="D14" s="17">
        <v>173247.91</v>
      </c>
      <c r="E14" s="17">
        <v>1366486.2150000001</v>
      </c>
      <c r="F14" s="17">
        <v>13180.98</v>
      </c>
      <c r="G14" s="20" t="s">
        <v>252</v>
      </c>
      <c r="H14" s="20" t="s">
        <v>426</v>
      </c>
      <c r="I14" s="20" t="s">
        <v>284</v>
      </c>
      <c r="J14" s="20" t="s">
        <v>434</v>
      </c>
      <c r="K14" s="17">
        <v>37958</v>
      </c>
      <c r="L14" s="17">
        <v>347.25</v>
      </c>
    </row>
    <row r="15" spans="2:13" x14ac:dyDescent="0.25">
      <c r="B15" s="16" t="s">
        <v>468</v>
      </c>
      <c r="C15" s="17">
        <v>2043</v>
      </c>
      <c r="D15" s="17">
        <v>392304.92099999997</v>
      </c>
      <c r="E15" s="17">
        <v>2796578.287</v>
      </c>
      <c r="F15" s="17">
        <v>32170.821</v>
      </c>
      <c r="G15" s="20" t="s">
        <v>266</v>
      </c>
      <c r="H15" s="20" t="s">
        <v>286</v>
      </c>
      <c r="I15" s="20" t="s">
        <v>481</v>
      </c>
      <c r="J15" s="20" t="s">
        <v>422</v>
      </c>
      <c r="K15" s="17">
        <v>48632</v>
      </c>
      <c r="L15" s="17">
        <v>661.52</v>
      </c>
    </row>
    <row r="16" spans="2:13" x14ac:dyDescent="0.25">
      <c r="B16" s="16" t="s">
        <v>469</v>
      </c>
      <c r="C16" s="17">
        <v>3622</v>
      </c>
      <c r="D16" s="17">
        <v>399688.54300000001</v>
      </c>
      <c r="E16" s="17">
        <v>4344489.6900000004</v>
      </c>
      <c r="F16" s="17">
        <v>32090.949000000001</v>
      </c>
      <c r="G16" s="20" t="s">
        <v>475</v>
      </c>
      <c r="H16" s="20" t="s">
        <v>477</v>
      </c>
      <c r="I16" s="20" t="s">
        <v>422</v>
      </c>
      <c r="J16" s="20" t="s">
        <v>286</v>
      </c>
      <c r="K16" s="17">
        <v>75114</v>
      </c>
      <c r="L16" s="17">
        <v>427.23</v>
      </c>
    </row>
    <row r="17" spans="2:12" x14ac:dyDescent="0.25">
      <c r="B17" s="16" t="s">
        <v>470</v>
      </c>
      <c r="C17" s="17">
        <v>1628</v>
      </c>
      <c r="D17" s="17">
        <v>153715.152</v>
      </c>
      <c r="E17" s="17">
        <v>2565276.5010000002</v>
      </c>
      <c r="F17" s="17">
        <v>12447.918</v>
      </c>
      <c r="G17" s="20" t="s">
        <v>252</v>
      </c>
      <c r="H17" s="20" t="s">
        <v>478</v>
      </c>
      <c r="I17" s="20" t="s">
        <v>404</v>
      </c>
      <c r="J17" s="20" t="s">
        <v>478</v>
      </c>
      <c r="K17" s="17">
        <v>35796</v>
      </c>
      <c r="L17" s="17">
        <v>347.75</v>
      </c>
    </row>
    <row r="18" spans="2:12" x14ac:dyDescent="0.25">
      <c r="B18" s="21" t="s">
        <v>72</v>
      </c>
      <c r="C18" s="22">
        <v>29285</v>
      </c>
      <c r="D18" s="22">
        <v>4137720.1570000001</v>
      </c>
      <c r="E18" s="22">
        <v>45161902.717</v>
      </c>
      <c r="F18" s="22">
        <v>336666.27500000002</v>
      </c>
      <c r="G18" s="23" t="s">
        <v>476</v>
      </c>
      <c r="H18" s="23" t="s">
        <v>88</v>
      </c>
      <c r="I18" s="23" t="s">
        <v>88</v>
      </c>
      <c r="J18" s="23" t="s">
        <v>88</v>
      </c>
      <c r="K18" s="22">
        <v>703186</v>
      </c>
      <c r="L18" s="22">
        <v>478.77</v>
      </c>
    </row>
    <row r="20" spans="2:12" ht="26.25" customHeight="1" x14ac:dyDescent="0.25">
      <c r="B20" s="57" t="s">
        <v>881</v>
      </c>
      <c r="C20" s="58"/>
      <c r="D20" s="58"/>
      <c r="E20" s="58"/>
      <c r="F20" s="58"/>
      <c r="G20" s="58"/>
      <c r="H20" s="58"/>
      <c r="I20" s="58"/>
      <c r="J20" s="58"/>
      <c r="K20" s="58"/>
      <c r="L20" s="58"/>
    </row>
  </sheetData>
  <mergeCells count="7">
    <mergeCell ref="L5:L6"/>
    <mergeCell ref="B20:L20"/>
    <mergeCell ref="B5:B6"/>
    <mergeCell ref="C5:C6"/>
    <mergeCell ref="D5:F5"/>
    <mergeCell ref="G5:J5"/>
    <mergeCell ref="K5:K6"/>
  </mergeCells>
  <pageMargins left="0.70866141732283472" right="0.70866141732283472" top="0.74803149606299213" bottom="0.74803149606299213" header="0.31496062992125984" footer="0.31496062992125984"/>
  <pageSetup paperSize="9" scale="72"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5C1F"/>
  </sheetPr>
  <dimension ref="B1:Z70"/>
  <sheetViews>
    <sheetView showGridLines="0" workbookViewId="0">
      <selection activeCell="Q31" sqref="Q31"/>
    </sheetView>
  </sheetViews>
  <sheetFormatPr baseColWidth="10" defaultRowHeight="13.2" x14ac:dyDescent="0.25"/>
  <cols>
    <col min="1" max="1" width="2.5546875" customWidth="1"/>
    <col min="2" max="2" width="5.21875" customWidth="1"/>
    <col min="3" max="3" width="11.33203125" customWidth="1"/>
    <col min="4" max="4" width="12.44140625" customWidth="1"/>
    <col min="5" max="5" width="12.88671875" customWidth="1"/>
    <col min="6" max="7" width="11.33203125" customWidth="1"/>
    <col min="8" max="8" width="12.44140625" customWidth="1"/>
    <col min="9" max="10" width="11.33203125" customWidth="1"/>
    <col min="11" max="11" width="13.109375" customWidth="1"/>
    <col min="12" max="13" width="11.33203125" customWidth="1"/>
    <col min="14" max="14" width="12.44140625" customWidth="1"/>
  </cols>
  <sheetData>
    <row r="1" spans="2:25" ht="17.399999999999999" x14ac:dyDescent="0.3">
      <c r="B1" s="3" t="s">
        <v>40</v>
      </c>
    </row>
    <row r="2" spans="2:25" x14ac:dyDescent="0.25">
      <c r="B2" t="s">
        <v>11</v>
      </c>
    </row>
    <row r="5" spans="2:25" ht="28.05" customHeight="1" x14ac:dyDescent="0.25">
      <c r="B5" s="14" t="s">
        <v>63</v>
      </c>
      <c r="C5" s="15" t="s">
        <v>460</v>
      </c>
      <c r="D5" s="15" t="s">
        <v>461</v>
      </c>
      <c r="E5" s="15" t="s">
        <v>462</v>
      </c>
      <c r="F5" s="15" t="s">
        <v>463</v>
      </c>
      <c r="G5" s="15" t="s">
        <v>464</v>
      </c>
      <c r="H5" s="15" t="s">
        <v>465</v>
      </c>
      <c r="I5" s="15" t="s">
        <v>466</v>
      </c>
      <c r="J5" s="15" t="s">
        <v>467</v>
      </c>
      <c r="K5" s="15" t="s">
        <v>468</v>
      </c>
      <c r="L5" s="15" t="s">
        <v>469</v>
      </c>
      <c r="M5" s="15" t="s">
        <v>470</v>
      </c>
      <c r="N5" s="15" t="s">
        <v>485</v>
      </c>
    </row>
    <row r="6" spans="2:25" x14ac:dyDescent="0.25">
      <c r="B6" s="51" t="s">
        <v>486</v>
      </c>
      <c r="C6" s="52"/>
      <c r="D6" s="52"/>
      <c r="E6" s="52"/>
      <c r="F6" s="52"/>
      <c r="G6" s="52"/>
      <c r="H6" s="52"/>
      <c r="I6" s="52"/>
      <c r="J6" s="52"/>
      <c r="K6" s="52"/>
      <c r="L6" s="52"/>
      <c r="M6" s="52"/>
      <c r="N6" s="67"/>
    </row>
    <row r="7" spans="2:25" x14ac:dyDescent="0.25">
      <c r="B7" s="16">
        <v>2014</v>
      </c>
      <c r="C7" s="17">
        <v>3180</v>
      </c>
      <c r="D7" s="17">
        <v>5830</v>
      </c>
      <c r="E7" s="17">
        <v>2689</v>
      </c>
      <c r="F7" s="17">
        <v>1680</v>
      </c>
      <c r="G7" s="17">
        <v>1448</v>
      </c>
      <c r="H7" s="17">
        <v>1154</v>
      </c>
      <c r="I7" s="17">
        <v>2684</v>
      </c>
      <c r="J7" s="17">
        <v>1248</v>
      </c>
      <c r="K7" s="17">
        <v>1660</v>
      </c>
      <c r="L7" s="17">
        <v>2763</v>
      </c>
      <c r="M7" s="17">
        <v>1271</v>
      </c>
      <c r="N7" s="26">
        <v>22830</v>
      </c>
    </row>
    <row r="8" spans="2:25" x14ac:dyDescent="0.25">
      <c r="B8" s="16">
        <v>2015</v>
      </c>
      <c r="C8" s="17">
        <v>3304</v>
      </c>
      <c r="D8" s="17">
        <v>6069</v>
      </c>
      <c r="E8" s="17">
        <v>2804</v>
      </c>
      <c r="F8" s="17">
        <v>1742</v>
      </c>
      <c r="G8" s="17">
        <v>1517</v>
      </c>
      <c r="H8" s="17">
        <v>1217</v>
      </c>
      <c r="I8" s="17">
        <v>2821</v>
      </c>
      <c r="J8" s="17">
        <v>1311</v>
      </c>
      <c r="K8" s="17">
        <v>1727</v>
      </c>
      <c r="L8" s="17">
        <v>2873</v>
      </c>
      <c r="M8" s="17">
        <v>1314</v>
      </c>
      <c r="N8" s="26">
        <v>23763</v>
      </c>
    </row>
    <row r="9" spans="2:25" x14ac:dyDescent="0.25">
      <c r="B9" s="16">
        <v>2016</v>
      </c>
      <c r="C9" s="17">
        <v>3377</v>
      </c>
      <c r="D9" s="17">
        <v>6283</v>
      </c>
      <c r="E9" s="17">
        <v>2891</v>
      </c>
      <c r="F9" s="17">
        <v>1811</v>
      </c>
      <c r="G9" s="17">
        <v>1601</v>
      </c>
      <c r="H9" s="17">
        <v>1265</v>
      </c>
      <c r="I9" s="17">
        <v>2907</v>
      </c>
      <c r="J9" s="17">
        <v>1362</v>
      </c>
      <c r="K9" s="17">
        <v>1797</v>
      </c>
      <c r="L9" s="17">
        <v>2970</v>
      </c>
      <c r="M9" s="17">
        <v>1356</v>
      </c>
      <c r="N9" s="26">
        <v>24612</v>
      </c>
    </row>
    <row r="10" spans="2:25" x14ac:dyDescent="0.25">
      <c r="B10" s="16">
        <v>2017</v>
      </c>
      <c r="C10" s="17">
        <v>3517</v>
      </c>
      <c r="D10" s="17">
        <v>6476</v>
      </c>
      <c r="E10" s="17">
        <v>3014</v>
      </c>
      <c r="F10" s="17">
        <v>1893</v>
      </c>
      <c r="G10" s="17">
        <v>1666</v>
      </c>
      <c r="H10" s="17">
        <v>1311</v>
      </c>
      <c r="I10" s="17">
        <v>3006</v>
      </c>
      <c r="J10" s="17">
        <v>1433</v>
      </c>
      <c r="K10" s="17">
        <v>1848</v>
      </c>
      <c r="L10" s="17">
        <v>3082</v>
      </c>
      <c r="M10" s="17">
        <v>1414</v>
      </c>
      <c r="N10" s="26">
        <v>25543</v>
      </c>
    </row>
    <row r="11" spans="2:25" x14ac:dyDescent="0.25">
      <c r="B11" s="16">
        <v>2018</v>
      </c>
      <c r="C11" s="17">
        <v>3657</v>
      </c>
      <c r="D11" s="17">
        <v>6650</v>
      </c>
      <c r="E11" s="17">
        <v>3108</v>
      </c>
      <c r="F11" s="17">
        <v>1967</v>
      </c>
      <c r="G11" s="17">
        <v>1766</v>
      </c>
      <c r="H11" s="17">
        <v>1337</v>
      </c>
      <c r="I11" s="17">
        <v>3090</v>
      </c>
      <c r="J11" s="17">
        <v>1499</v>
      </c>
      <c r="K11" s="17">
        <v>1887</v>
      </c>
      <c r="L11" s="17">
        <v>3213</v>
      </c>
      <c r="M11" s="17">
        <v>1458</v>
      </c>
      <c r="N11" s="26">
        <v>26367</v>
      </c>
    </row>
    <row r="12" spans="2:25" x14ac:dyDescent="0.25">
      <c r="B12" s="16">
        <v>2019</v>
      </c>
      <c r="C12" s="17">
        <v>3823</v>
      </c>
      <c r="D12" s="17">
        <v>6851</v>
      </c>
      <c r="E12" s="17">
        <v>3196</v>
      </c>
      <c r="F12" s="17">
        <v>2076</v>
      </c>
      <c r="G12" s="17">
        <v>1842</v>
      </c>
      <c r="H12" s="17">
        <v>1350</v>
      </c>
      <c r="I12" s="17">
        <v>3233</v>
      </c>
      <c r="J12" s="17">
        <v>1543</v>
      </c>
      <c r="K12" s="17">
        <v>1950</v>
      </c>
      <c r="L12" s="17">
        <v>3339</v>
      </c>
      <c r="M12" s="17">
        <v>1510</v>
      </c>
      <c r="N12" s="26">
        <v>27330</v>
      </c>
    </row>
    <row r="13" spans="2:25" x14ac:dyDescent="0.25">
      <c r="B13" s="16">
        <v>2020</v>
      </c>
      <c r="C13" s="17">
        <v>3968</v>
      </c>
      <c r="D13" s="17">
        <v>7031</v>
      </c>
      <c r="E13" s="17">
        <v>3316</v>
      </c>
      <c r="F13" s="17">
        <v>2172</v>
      </c>
      <c r="G13" s="17">
        <v>1924</v>
      </c>
      <c r="H13" s="17">
        <v>1401</v>
      </c>
      <c r="I13" s="17">
        <v>3366</v>
      </c>
      <c r="J13" s="17">
        <v>1603</v>
      </c>
      <c r="K13" s="17">
        <v>2008</v>
      </c>
      <c r="L13" s="17">
        <v>3439</v>
      </c>
      <c r="M13" s="17">
        <v>1562</v>
      </c>
      <c r="N13" s="26">
        <v>28181</v>
      </c>
    </row>
    <row r="14" spans="2:25" x14ac:dyDescent="0.25">
      <c r="B14" s="16">
        <v>2021</v>
      </c>
      <c r="C14" s="17">
        <v>4101</v>
      </c>
      <c r="D14" s="17">
        <v>7355</v>
      </c>
      <c r="E14" s="17">
        <v>3447</v>
      </c>
      <c r="F14" s="17">
        <v>2238</v>
      </c>
      <c r="G14" s="17">
        <v>1990</v>
      </c>
      <c r="H14" s="17">
        <v>1444</v>
      </c>
      <c r="I14" s="17">
        <v>3499</v>
      </c>
      <c r="J14" s="17">
        <v>1640</v>
      </c>
      <c r="K14" s="17">
        <v>2043</v>
      </c>
      <c r="L14" s="17">
        <v>3622</v>
      </c>
      <c r="M14" s="17">
        <v>1628</v>
      </c>
      <c r="N14" s="26">
        <v>29285</v>
      </c>
      <c r="O14" s="44"/>
      <c r="P14" s="44"/>
      <c r="Q14" s="44"/>
      <c r="R14" s="44"/>
      <c r="S14" s="44"/>
      <c r="T14" s="44"/>
      <c r="U14" s="44"/>
      <c r="V14" s="44"/>
      <c r="W14" s="44"/>
      <c r="X14" s="45"/>
      <c r="Y14" s="44"/>
    </row>
    <row r="15" spans="2:25" x14ac:dyDescent="0.25">
      <c r="B15" s="51" t="s">
        <v>487</v>
      </c>
      <c r="C15" s="52"/>
      <c r="D15" s="52"/>
      <c r="E15" s="52"/>
      <c r="F15" s="52"/>
      <c r="G15" s="52"/>
      <c r="H15" s="52"/>
      <c r="I15" s="52"/>
      <c r="J15" s="52"/>
      <c r="K15" s="52"/>
      <c r="L15" s="52"/>
      <c r="M15" s="52"/>
      <c r="N15" s="67"/>
    </row>
    <row r="16" spans="2:25" x14ac:dyDescent="0.25">
      <c r="B16" s="16">
        <v>2014</v>
      </c>
      <c r="C16" s="17">
        <v>551788.67000000004</v>
      </c>
      <c r="D16" s="17">
        <v>1184621.4839999999</v>
      </c>
      <c r="E16" s="17">
        <v>283382.28600000002</v>
      </c>
      <c r="F16" s="17">
        <v>252274.00399999999</v>
      </c>
      <c r="G16" s="17">
        <v>106659.33900000001</v>
      </c>
      <c r="H16" s="17">
        <v>142352.34700000001</v>
      </c>
      <c r="I16" s="17">
        <v>359756.63299999997</v>
      </c>
      <c r="J16" s="17">
        <v>110286.806</v>
      </c>
      <c r="K16" s="17">
        <v>340335.87400000001</v>
      </c>
      <c r="L16" s="17">
        <v>334981.83</v>
      </c>
      <c r="M16" s="17">
        <v>217619.47</v>
      </c>
      <c r="N16" s="26">
        <v>3884058.7439999999</v>
      </c>
    </row>
    <row r="17" spans="2:25" x14ac:dyDescent="0.25">
      <c r="B17" s="16">
        <v>2015</v>
      </c>
      <c r="C17" s="17">
        <v>555417.75699999998</v>
      </c>
      <c r="D17" s="17">
        <v>954795.45700000005</v>
      </c>
      <c r="E17" s="17">
        <v>274224.712</v>
      </c>
      <c r="F17" s="17">
        <v>233105.97700000001</v>
      </c>
      <c r="G17" s="17">
        <v>100611.655</v>
      </c>
      <c r="H17" s="17">
        <v>132082.201</v>
      </c>
      <c r="I17" s="17">
        <v>368108.82299999997</v>
      </c>
      <c r="J17" s="17">
        <v>122456.125</v>
      </c>
      <c r="K17" s="17">
        <v>297018.071</v>
      </c>
      <c r="L17" s="17">
        <v>311420.19199999998</v>
      </c>
      <c r="M17" s="17">
        <v>133369.65</v>
      </c>
      <c r="N17" s="26">
        <v>3482610.62</v>
      </c>
    </row>
    <row r="18" spans="2:25" x14ac:dyDescent="0.25">
      <c r="B18" s="16">
        <v>2016</v>
      </c>
      <c r="C18" s="17">
        <v>597282.46499999997</v>
      </c>
      <c r="D18" s="17">
        <v>841723.21400000004</v>
      </c>
      <c r="E18" s="17">
        <v>284703.038</v>
      </c>
      <c r="F18" s="17">
        <v>273759.32400000002</v>
      </c>
      <c r="G18" s="17">
        <v>118472.54399999999</v>
      </c>
      <c r="H18" s="17">
        <v>167621.31</v>
      </c>
      <c r="I18" s="17">
        <v>351340.03200000001</v>
      </c>
      <c r="J18" s="17">
        <v>126015.283</v>
      </c>
      <c r="K18" s="17">
        <v>339073.86</v>
      </c>
      <c r="L18" s="17">
        <v>338143.06</v>
      </c>
      <c r="M18" s="17">
        <v>150827.04199999999</v>
      </c>
      <c r="N18" s="26">
        <v>3588961.17</v>
      </c>
    </row>
    <row r="19" spans="2:25" x14ac:dyDescent="0.25">
      <c r="B19" s="16">
        <v>2017</v>
      </c>
      <c r="C19" s="17">
        <v>608907.69999999995</v>
      </c>
      <c r="D19" s="17">
        <v>976595.4</v>
      </c>
      <c r="E19" s="17">
        <v>295142.5</v>
      </c>
      <c r="F19" s="17">
        <v>257384.8</v>
      </c>
      <c r="G19" s="17">
        <v>116865.4</v>
      </c>
      <c r="H19" s="17">
        <v>190465</v>
      </c>
      <c r="I19" s="17">
        <v>349121.7</v>
      </c>
      <c r="J19" s="17">
        <v>135220.9</v>
      </c>
      <c r="K19" s="17">
        <v>379801.4</v>
      </c>
      <c r="L19" s="17">
        <v>320660.09999999998</v>
      </c>
      <c r="M19" s="17">
        <v>142011.6</v>
      </c>
      <c r="N19" s="26">
        <v>3772176.5</v>
      </c>
    </row>
    <row r="20" spans="2:25" x14ac:dyDescent="0.25">
      <c r="B20" s="16">
        <v>2018</v>
      </c>
      <c r="C20" s="17">
        <v>588656.5</v>
      </c>
      <c r="D20" s="17">
        <v>931063.8</v>
      </c>
      <c r="E20" s="17">
        <v>341203.9</v>
      </c>
      <c r="F20" s="17">
        <v>272252.79999999999</v>
      </c>
      <c r="G20" s="17">
        <v>133906.79999999999</v>
      </c>
      <c r="H20" s="17">
        <v>136079</v>
      </c>
      <c r="I20" s="17">
        <v>312014.09999999998</v>
      </c>
      <c r="J20" s="17">
        <v>133504.20000000001</v>
      </c>
      <c r="K20" s="17">
        <v>480215.7</v>
      </c>
      <c r="L20" s="17">
        <v>336556.2</v>
      </c>
      <c r="M20" s="17">
        <v>140467.20000000001</v>
      </c>
      <c r="N20" s="26">
        <v>3805920.2</v>
      </c>
    </row>
    <row r="21" spans="2:25" x14ac:dyDescent="0.25">
      <c r="B21" s="16">
        <v>2019</v>
      </c>
      <c r="C21" s="17">
        <v>646106.6</v>
      </c>
      <c r="D21" s="17">
        <v>995781</v>
      </c>
      <c r="E21" s="17">
        <v>311329.7</v>
      </c>
      <c r="F21" s="17">
        <v>305431.59999999998</v>
      </c>
      <c r="G21" s="17">
        <v>137275.70000000001</v>
      </c>
      <c r="H21" s="17">
        <v>127668.3</v>
      </c>
      <c r="I21" s="17">
        <v>330790.5</v>
      </c>
      <c r="J21" s="17">
        <v>137786.29999999999</v>
      </c>
      <c r="K21" s="17">
        <v>423829.4</v>
      </c>
      <c r="L21" s="17">
        <v>327911.3</v>
      </c>
      <c r="M21" s="17">
        <v>142352.20000000001</v>
      </c>
      <c r="N21" s="26">
        <v>3886262.7</v>
      </c>
    </row>
    <row r="22" spans="2:25" x14ac:dyDescent="0.25">
      <c r="B22" s="16">
        <v>2020</v>
      </c>
      <c r="C22" s="17">
        <v>586658.71400000004</v>
      </c>
      <c r="D22" s="17">
        <v>900958.37699999998</v>
      </c>
      <c r="E22" s="17">
        <v>318616.88900000002</v>
      </c>
      <c r="F22" s="17">
        <v>268933.79499999998</v>
      </c>
      <c r="G22" s="17">
        <v>138780.96400000001</v>
      </c>
      <c r="H22" s="17">
        <v>149828.89499999999</v>
      </c>
      <c r="I22" s="17">
        <v>347498.69300000003</v>
      </c>
      <c r="J22" s="17">
        <v>155588.26</v>
      </c>
      <c r="K22" s="17">
        <v>419772.53399999999</v>
      </c>
      <c r="L22" s="17">
        <v>319481.66700000002</v>
      </c>
      <c r="M22" s="17">
        <v>134798.35500000001</v>
      </c>
      <c r="N22" s="26">
        <v>3740917.1430000002</v>
      </c>
    </row>
    <row r="23" spans="2:25" x14ac:dyDescent="0.25">
      <c r="B23" s="16">
        <v>2021</v>
      </c>
      <c r="C23" s="17">
        <v>625378.38600000006</v>
      </c>
      <c r="D23" s="17">
        <v>1076797.5660000001</v>
      </c>
      <c r="E23" s="17">
        <v>342656.19</v>
      </c>
      <c r="F23" s="17">
        <v>252096.83300000001</v>
      </c>
      <c r="G23" s="17">
        <v>200863.68</v>
      </c>
      <c r="H23" s="17">
        <v>140249.53400000001</v>
      </c>
      <c r="I23" s="17">
        <v>380721.44199999998</v>
      </c>
      <c r="J23" s="17">
        <v>173247.91</v>
      </c>
      <c r="K23" s="17">
        <v>392304.92099999997</v>
      </c>
      <c r="L23" s="17">
        <v>399688.54300000001</v>
      </c>
      <c r="M23" s="17">
        <v>153715.152</v>
      </c>
      <c r="N23" s="26">
        <v>4137720.1570000001</v>
      </c>
      <c r="O23" s="44"/>
      <c r="P23" s="44"/>
      <c r="Q23" s="44"/>
      <c r="R23" s="44"/>
      <c r="S23" s="44"/>
      <c r="T23" s="44"/>
      <c r="U23" s="44"/>
      <c r="V23" s="44"/>
      <c r="W23" s="44"/>
      <c r="X23" s="44"/>
      <c r="Y23" s="44"/>
    </row>
    <row r="24" spans="2:25" x14ac:dyDescent="0.25">
      <c r="B24" s="51" t="s">
        <v>488</v>
      </c>
      <c r="C24" s="52"/>
      <c r="D24" s="52"/>
      <c r="E24" s="52"/>
      <c r="F24" s="52"/>
      <c r="G24" s="52"/>
      <c r="H24" s="52"/>
      <c r="I24" s="52"/>
      <c r="J24" s="52"/>
      <c r="K24" s="52"/>
      <c r="L24" s="52"/>
      <c r="M24" s="52"/>
      <c r="N24" s="67"/>
    </row>
    <row r="25" spans="2:25" x14ac:dyDescent="0.25">
      <c r="B25" s="16">
        <v>2014</v>
      </c>
      <c r="C25" s="17">
        <v>8526170.0590000004</v>
      </c>
      <c r="D25" s="17">
        <v>11811803.119999999</v>
      </c>
      <c r="E25" s="17">
        <v>2871784.531</v>
      </c>
      <c r="F25" s="17">
        <v>2737367.906</v>
      </c>
      <c r="G25" s="17">
        <v>2282359.6910000001</v>
      </c>
      <c r="H25" s="17">
        <v>2435874.2510000002</v>
      </c>
      <c r="I25" s="17">
        <v>4437126.6260000002</v>
      </c>
      <c r="J25" s="17">
        <v>1131519.108</v>
      </c>
      <c r="K25" s="17">
        <v>2637720.9559999998</v>
      </c>
      <c r="L25" s="17">
        <v>8390949.0209999997</v>
      </c>
      <c r="M25" s="17">
        <v>5294739.6440000003</v>
      </c>
      <c r="N25" s="26">
        <v>52557414.920000002</v>
      </c>
    </row>
    <row r="26" spans="2:25" x14ac:dyDescent="0.25">
      <c r="B26" s="16">
        <v>2015</v>
      </c>
      <c r="C26" s="17">
        <v>8710795.8849999998</v>
      </c>
      <c r="D26" s="17">
        <v>12543638.17</v>
      </c>
      <c r="E26" s="17">
        <v>3023134.02</v>
      </c>
      <c r="F26" s="17">
        <v>2972928.162</v>
      </c>
      <c r="G26" s="17">
        <v>2346456.6860000002</v>
      </c>
      <c r="H26" s="17">
        <v>2401654.5419999999</v>
      </c>
      <c r="I26" s="17">
        <v>4705590.72</v>
      </c>
      <c r="J26" s="17">
        <v>1197352.8370000001</v>
      </c>
      <c r="K26" s="17">
        <v>2812955.18</v>
      </c>
      <c r="L26" s="17">
        <v>8429970.0859999992</v>
      </c>
      <c r="M26" s="17">
        <v>3684643.8160000001</v>
      </c>
      <c r="N26" s="26">
        <v>52829120.100000001</v>
      </c>
    </row>
    <row r="27" spans="2:25" x14ac:dyDescent="0.25">
      <c r="B27" s="16">
        <v>2016</v>
      </c>
      <c r="C27" s="17">
        <v>8934995.2479999997</v>
      </c>
      <c r="D27" s="17">
        <v>24026229.539999999</v>
      </c>
      <c r="E27" s="17">
        <v>3164695.2519999999</v>
      </c>
      <c r="F27" s="17">
        <v>3160380.24</v>
      </c>
      <c r="G27" s="17">
        <v>2569043.8360000001</v>
      </c>
      <c r="H27" s="17">
        <v>2542605.08</v>
      </c>
      <c r="I27" s="17">
        <v>5032493.9220000003</v>
      </c>
      <c r="J27" s="17">
        <v>1209253.6059999999</v>
      </c>
      <c r="K27" s="17">
        <v>2849881.898</v>
      </c>
      <c r="L27" s="17">
        <v>8757463.4010000005</v>
      </c>
      <c r="M27" s="17">
        <v>2818139.4130000002</v>
      </c>
      <c r="N27" s="26">
        <v>65065181.439999998</v>
      </c>
    </row>
    <row r="28" spans="2:25" x14ac:dyDescent="0.25">
      <c r="B28" s="16">
        <v>2017</v>
      </c>
      <c r="C28" s="17">
        <v>8942272</v>
      </c>
      <c r="D28" s="17">
        <v>25722590</v>
      </c>
      <c r="E28" s="17">
        <v>3313507</v>
      </c>
      <c r="F28" s="17">
        <v>3074971</v>
      </c>
      <c r="G28" s="17">
        <v>2638794</v>
      </c>
      <c r="H28" s="17">
        <v>2549397</v>
      </c>
      <c r="I28" s="17">
        <v>5204773</v>
      </c>
      <c r="J28" s="17">
        <v>1229631</v>
      </c>
      <c r="K28" s="17">
        <v>3003626</v>
      </c>
      <c r="L28" s="17">
        <v>8884220</v>
      </c>
      <c r="M28" s="17">
        <v>3006746</v>
      </c>
      <c r="N28" s="26">
        <v>67570527</v>
      </c>
    </row>
    <row r="29" spans="2:25" x14ac:dyDescent="0.25">
      <c r="B29" s="16">
        <v>2018</v>
      </c>
      <c r="C29" s="17">
        <v>9539361</v>
      </c>
      <c r="D29" s="17">
        <v>28421311</v>
      </c>
      <c r="E29" s="17">
        <v>3382820</v>
      </c>
      <c r="F29" s="17">
        <v>3110480</v>
      </c>
      <c r="G29" s="17">
        <v>2638015</v>
      </c>
      <c r="H29" s="17">
        <v>2421751</v>
      </c>
      <c r="I29" s="17">
        <v>5261904</v>
      </c>
      <c r="J29" s="17">
        <v>1276273</v>
      </c>
      <c r="K29" s="17">
        <v>3020127</v>
      </c>
      <c r="L29" s="17">
        <v>9063243</v>
      </c>
      <c r="M29" s="17">
        <v>3040412</v>
      </c>
      <c r="N29" s="26">
        <v>71175696</v>
      </c>
    </row>
    <row r="30" spans="2:25" x14ac:dyDescent="0.25">
      <c r="B30" s="16">
        <v>2019</v>
      </c>
      <c r="C30" s="17">
        <v>8927082</v>
      </c>
      <c r="D30" s="17">
        <v>22434142</v>
      </c>
      <c r="E30" s="17">
        <v>3653709</v>
      </c>
      <c r="F30" s="17">
        <v>3190609</v>
      </c>
      <c r="G30" s="17">
        <v>2414044</v>
      </c>
      <c r="H30" s="17">
        <v>2328456</v>
      </c>
      <c r="I30" s="17">
        <v>5197209</v>
      </c>
      <c r="J30" s="17">
        <v>1296371</v>
      </c>
      <c r="K30" s="17">
        <v>3150315</v>
      </c>
      <c r="L30" s="17">
        <v>9099985</v>
      </c>
      <c r="M30" s="17">
        <v>3283251</v>
      </c>
      <c r="N30" s="26">
        <v>64975174</v>
      </c>
    </row>
    <row r="31" spans="2:25" x14ac:dyDescent="0.25">
      <c r="B31" s="16">
        <v>2020</v>
      </c>
      <c r="C31" s="17">
        <v>5797369.8130000001</v>
      </c>
      <c r="D31" s="17">
        <v>13993253.604</v>
      </c>
      <c r="E31" s="17">
        <v>3052473.8620000002</v>
      </c>
      <c r="F31" s="17">
        <v>2802634.6340000001</v>
      </c>
      <c r="G31" s="17">
        <v>1564168.611</v>
      </c>
      <c r="H31" s="17">
        <v>2079586.6159999999</v>
      </c>
      <c r="I31" s="17">
        <v>4002286.0989999999</v>
      </c>
      <c r="J31" s="17">
        <v>1268200.9029999999</v>
      </c>
      <c r="K31" s="17">
        <v>2538830.182</v>
      </c>
      <c r="L31" s="17">
        <v>4236910.3150000004</v>
      </c>
      <c r="M31" s="17">
        <v>2448993.9929999998</v>
      </c>
      <c r="N31" s="26">
        <v>43784708.631999999</v>
      </c>
    </row>
    <row r="32" spans="2:25" x14ac:dyDescent="0.25">
      <c r="B32" s="16">
        <v>2021</v>
      </c>
      <c r="C32" s="17">
        <v>5646858.7869999995</v>
      </c>
      <c r="D32" s="17">
        <v>15152296.016000001</v>
      </c>
      <c r="E32" s="17">
        <v>3173564.3629999999</v>
      </c>
      <c r="F32" s="17">
        <v>2276140.8939999999</v>
      </c>
      <c r="G32" s="17">
        <v>1543491.1189999999</v>
      </c>
      <c r="H32" s="17">
        <v>2123311.3659999999</v>
      </c>
      <c r="I32" s="17">
        <v>4173409.4789999998</v>
      </c>
      <c r="J32" s="17">
        <v>1366486.2150000001</v>
      </c>
      <c r="K32" s="17">
        <v>2796578.287</v>
      </c>
      <c r="L32" s="17">
        <v>4344489.6900000004</v>
      </c>
      <c r="M32" s="17">
        <v>2565276.5010000002</v>
      </c>
      <c r="N32" s="26">
        <v>45161902.717</v>
      </c>
      <c r="O32" s="44"/>
      <c r="P32" s="44"/>
      <c r="Q32" s="44"/>
      <c r="R32" s="44"/>
      <c r="S32" s="44"/>
      <c r="T32" s="44"/>
      <c r="U32" s="44"/>
      <c r="V32" s="44"/>
      <c r="W32" s="44"/>
      <c r="X32" s="44"/>
      <c r="Y32" s="44"/>
    </row>
    <row r="33" spans="2:25" x14ac:dyDescent="0.25">
      <c r="B33" s="51" t="s">
        <v>489</v>
      </c>
      <c r="C33" s="52"/>
      <c r="D33" s="52"/>
      <c r="E33" s="52"/>
      <c r="F33" s="52"/>
      <c r="G33" s="52"/>
      <c r="H33" s="52"/>
      <c r="I33" s="52"/>
      <c r="J33" s="52"/>
      <c r="K33" s="52"/>
      <c r="L33" s="52"/>
      <c r="M33" s="52"/>
      <c r="N33" s="67"/>
    </row>
    <row r="34" spans="2:25" x14ac:dyDescent="0.25">
      <c r="B34" s="16">
        <v>2014</v>
      </c>
      <c r="C34" s="17">
        <v>48926.017999999996</v>
      </c>
      <c r="D34" s="17">
        <v>104857.875</v>
      </c>
      <c r="E34" s="17">
        <v>24678.498</v>
      </c>
      <c r="F34" s="17">
        <v>22357.883000000002</v>
      </c>
      <c r="G34" s="17">
        <v>9344.1350000000002</v>
      </c>
      <c r="H34" s="17">
        <v>12517.588</v>
      </c>
      <c r="I34" s="17">
        <v>31535.66</v>
      </c>
      <c r="J34" s="17">
        <v>9238.7150000000001</v>
      </c>
      <c r="K34" s="17">
        <v>30372.705000000002</v>
      </c>
      <c r="L34" s="17">
        <v>30324.437999999998</v>
      </c>
      <c r="M34" s="17">
        <v>19329.322</v>
      </c>
      <c r="N34" s="26">
        <v>343482.83600000001</v>
      </c>
    </row>
    <row r="35" spans="2:25" x14ac:dyDescent="0.25">
      <c r="B35" s="16">
        <v>2015</v>
      </c>
      <c r="C35" s="17">
        <v>49437.264000000003</v>
      </c>
      <c r="D35" s="17">
        <v>85637.191000000006</v>
      </c>
      <c r="E35" s="17">
        <v>23792.02</v>
      </c>
      <c r="F35" s="17">
        <v>20832.232</v>
      </c>
      <c r="G35" s="17">
        <v>8892.259</v>
      </c>
      <c r="H35" s="17">
        <v>11743.728999999999</v>
      </c>
      <c r="I35" s="17">
        <v>32354.462</v>
      </c>
      <c r="J35" s="17">
        <v>10328.107</v>
      </c>
      <c r="K35" s="17">
        <v>26524.667000000001</v>
      </c>
      <c r="L35" s="17">
        <v>28304.594000000001</v>
      </c>
      <c r="M35" s="17">
        <v>13287.946</v>
      </c>
      <c r="N35" s="26">
        <v>311134.47200000001</v>
      </c>
    </row>
    <row r="36" spans="2:25" x14ac:dyDescent="0.25">
      <c r="B36" s="16">
        <v>2016</v>
      </c>
      <c r="C36" s="17">
        <v>49244.197</v>
      </c>
      <c r="D36" s="17">
        <v>71739.505000000005</v>
      </c>
      <c r="E36" s="17">
        <v>22790.264999999999</v>
      </c>
      <c r="F36" s="17">
        <v>22506.681</v>
      </c>
      <c r="G36" s="17">
        <v>9526.9830000000002</v>
      </c>
      <c r="H36" s="17">
        <v>13723.41</v>
      </c>
      <c r="I36" s="17">
        <v>28348.359</v>
      </c>
      <c r="J36" s="17">
        <v>9669.9320000000007</v>
      </c>
      <c r="K36" s="17">
        <v>28258.805</v>
      </c>
      <c r="L36" s="17">
        <v>28514.879000000001</v>
      </c>
      <c r="M36" s="17">
        <v>13004.496999999999</v>
      </c>
      <c r="N36" s="26">
        <v>297327.51299999998</v>
      </c>
    </row>
    <row r="37" spans="2:25" x14ac:dyDescent="0.25">
      <c r="B37" s="16">
        <v>2017</v>
      </c>
      <c r="C37" s="17">
        <v>50465.228000000003</v>
      </c>
      <c r="D37" s="17">
        <v>85036.84</v>
      </c>
      <c r="E37" s="17">
        <v>23631.852999999999</v>
      </c>
      <c r="F37" s="17">
        <v>21189.863000000001</v>
      </c>
      <c r="G37" s="17">
        <v>9406.6059999999998</v>
      </c>
      <c r="H37" s="17">
        <v>15656.066999999999</v>
      </c>
      <c r="I37" s="17">
        <v>28043.683000000001</v>
      </c>
      <c r="J37" s="17">
        <v>10421.365</v>
      </c>
      <c r="K37" s="17">
        <v>31490.93</v>
      </c>
      <c r="L37" s="17">
        <v>26912.886999999999</v>
      </c>
      <c r="M37" s="17">
        <v>12279.895</v>
      </c>
      <c r="N37" s="26">
        <v>314535.217</v>
      </c>
    </row>
    <row r="38" spans="2:25" x14ac:dyDescent="0.25">
      <c r="B38" s="16">
        <v>2018</v>
      </c>
      <c r="C38" s="17">
        <v>48875.09</v>
      </c>
      <c r="D38" s="17">
        <v>80803.16</v>
      </c>
      <c r="E38" s="17">
        <v>27518.47</v>
      </c>
      <c r="F38" s="17">
        <v>22387.68</v>
      </c>
      <c r="G38" s="17">
        <v>10934.64</v>
      </c>
      <c r="H38" s="17">
        <v>11531.59</v>
      </c>
      <c r="I38" s="17">
        <v>25021.65</v>
      </c>
      <c r="J38" s="17">
        <v>10309.549999999999</v>
      </c>
      <c r="K38" s="17">
        <v>40082.31</v>
      </c>
      <c r="L38" s="17">
        <v>28540.03</v>
      </c>
      <c r="M38" s="17">
        <v>12220.13</v>
      </c>
      <c r="N38" s="26">
        <v>318224.31</v>
      </c>
    </row>
    <row r="39" spans="2:25" x14ac:dyDescent="0.25">
      <c r="B39" s="16">
        <v>2019</v>
      </c>
      <c r="C39" s="17">
        <v>53317.15</v>
      </c>
      <c r="D39" s="17">
        <v>85931.99</v>
      </c>
      <c r="E39" s="17">
        <v>24738.15</v>
      </c>
      <c r="F39" s="17">
        <v>25097.79</v>
      </c>
      <c r="G39" s="17">
        <v>11161.58</v>
      </c>
      <c r="H39" s="17">
        <v>10909.62</v>
      </c>
      <c r="I39" s="17">
        <v>26644.78</v>
      </c>
      <c r="J39" s="17">
        <v>10556.69</v>
      </c>
      <c r="K39" s="17">
        <v>35276.79</v>
      </c>
      <c r="L39" s="17">
        <v>28193.86</v>
      </c>
      <c r="M39" s="17">
        <v>12652.44</v>
      </c>
      <c r="N39" s="26">
        <v>324480.84999999998</v>
      </c>
    </row>
    <row r="40" spans="2:25" x14ac:dyDescent="0.25">
      <c r="B40" s="16">
        <v>2020</v>
      </c>
      <c r="C40" s="17">
        <v>47890.398000000001</v>
      </c>
      <c r="D40" s="17">
        <v>77488.758000000002</v>
      </c>
      <c r="E40" s="17">
        <v>24951.064999999999</v>
      </c>
      <c r="F40" s="17">
        <v>21754.66</v>
      </c>
      <c r="G40" s="17">
        <v>11033.776</v>
      </c>
      <c r="H40" s="17">
        <v>11936.281999999999</v>
      </c>
      <c r="I40" s="17">
        <v>27742.203000000001</v>
      </c>
      <c r="J40" s="17">
        <v>11836.082</v>
      </c>
      <c r="K40" s="17">
        <v>34668.086000000003</v>
      </c>
      <c r="L40" s="17">
        <v>25748.304</v>
      </c>
      <c r="M40" s="17">
        <v>11009.852000000001</v>
      </c>
      <c r="N40" s="26">
        <v>306059.46600000001</v>
      </c>
    </row>
    <row r="41" spans="2:25" x14ac:dyDescent="0.25">
      <c r="B41" s="16">
        <v>2021</v>
      </c>
      <c r="C41" s="17">
        <v>50891.334000000003</v>
      </c>
      <c r="D41" s="17">
        <v>91521.069000000003</v>
      </c>
      <c r="E41" s="17">
        <v>26764.843000000001</v>
      </c>
      <c r="F41" s="17">
        <v>20057.579000000002</v>
      </c>
      <c r="G41" s="17">
        <v>16074.584000000001</v>
      </c>
      <c r="H41" s="17">
        <v>11161.950999999999</v>
      </c>
      <c r="I41" s="17">
        <v>30304.246999999999</v>
      </c>
      <c r="J41" s="17">
        <v>13180.98</v>
      </c>
      <c r="K41" s="17">
        <v>32170.821</v>
      </c>
      <c r="L41" s="17">
        <v>32090.949000000001</v>
      </c>
      <c r="M41" s="17">
        <v>12447.918</v>
      </c>
      <c r="N41" s="26">
        <v>336666.27500000002</v>
      </c>
      <c r="O41" s="44"/>
      <c r="P41" s="44"/>
      <c r="Q41" s="44"/>
      <c r="R41" s="44"/>
      <c r="S41" s="44"/>
      <c r="T41" s="44"/>
      <c r="U41" s="44"/>
      <c r="V41" s="44"/>
      <c r="W41" s="44"/>
      <c r="X41" s="44"/>
      <c r="Y41" s="44"/>
    </row>
    <row r="42" spans="2:25" x14ac:dyDescent="0.25">
      <c r="B42" s="51" t="s">
        <v>490</v>
      </c>
      <c r="C42" s="52"/>
      <c r="D42" s="52"/>
      <c r="E42" s="52"/>
      <c r="F42" s="52"/>
      <c r="G42" s="52"/>
      <c r="H42" s="52"/>
      <c r="I42" s="52"/>
      <c r="J42" s="52"/>
      <c r="K42" s="52"/>
      <c r="L42" s="52"/>
      <c r="M42" s="52"/>
      <c r="N42" s="67"/>
    </row>
    <row r="43" spans="2:25" x14ac:dyDescent="0.25">
      <c r="B43" s="16">
        <v>2014</v>
      </c>
      <c r="C43" s="17">
        <v>7429.4960000000001</v>
      </c>
      <c r="D43" s="17">
        <v>8568.4429999999993</v>
      </c>
      <c r="E43" s="17">
        <v>3843.6179999999999</v>
      </c>
      <c r="F43" s="17">
        <v>5142.991</v>
      </c>
      <c r="G43" s="17">
        <v>2715.1529999999998</v>
      </c>
      <c r="H43" s="17">
        <v>4610.1540000000005</v>
      </c>
      <c r="I43" s="17">
        <v>6252.94</v>
      </c>
      <c r="J43" s="17">
        <v>3218.7370000000001</v>
      </c>
      <c r="K43" s="17">
        <v>7303.3450000000003</v>
      </c>
      <c r="L43" s="17">
        <v>4911.8289999999997</v>
      </c>
      <c r="M43" s="17">
        <v>6641.2190000000001</v>
      </c>
      <c r="N43" s="26">
        <v>6023.384</v>
      </c>
    </row>
    <row r="44" spans="2:25" x14ac:dyDescent="0.25">
      <c r="B44" s="16">
        <v>2015</v>
      </c>
      <c r="C44" s="17">
        <v>7391.9690000000001</v>
      </c>
      <c r="D44" s="17">
        <v>6816.9970000000003</v>
      </c>
      <c r="E44" s="17">
        <v>3677.5610000000001</v>
      </c>
      <c r="F44" s="17">
        <v>4697.4440000000004</v>
      </c>
      <c r="G44" s="17">
        <v>2526.09</v>
      </c>
      <c r="H44" s="17">
        <v>4225.4129999999996</v>
      </c>
      <c r="I44" s="17">
        <v>6267.1760000000004</v>
      </c>
      <c r="J44" s="17">
        <v>3522.701</v>
      </c>
      <c r="K44" s="17">
        <v>6313.8909999999996</v>
      </c>
      <c r="L44" s="17">
        <v>4513.598</v>
      </c>
      <c r="M44" s="17">
        <v>4004.7339999999999</v>
      </c>
      <c r="N44" s="26">
        <v>5330.66</v>
      </c>
    </row>
    <row r="45" spans="2:25" x14ac:dyDescent="0.25">
      <c r="B45" s="16">
        <v>2016</v>
      </c>
      <c r="C45" s="17">
        <v>7865.2929999999997</v>
      </c>
      <c r="D45" s="17">
        <v>5939.4650000000001</v>
      </c>
      <c r="E45" s="17">
        <v>3761.5349999999999</v>
      </c>
      <c r="F45" s="17">
        <v>5447.8379999999997</v>
      </c>
      <c r="G45" s="17">
        <v>2934.8130000000001</v>
      </c>
      <c r="H45" s="17">
        <v>5304.3040000000001</v>
      </c>
      <c r="I45" s="17">
        <v>5815.1549999999997</v>
      </c>
      <c r="J45" s="17">
        <v>3567.413</v>
      </c>
      <c r="K45" s="17">
        <v>7141.7049999999999</v>
      </c>
      <c r="L45" s="17">
        <v>4840.6419999999998</v>
      </c>
      <c r="M45" s="17">
        <v>4490.9049999999997</v>
      </c>
      <c r="N45" s="26">
        <v>5419.558</v>
      </c>
    </row>
    <row r="46" spans="2:25" x14ac:dyDescent="0.25">
      <c r="B46" s="16">
        <v>2017</v>
      </c>
      <c r="C46" s="17">
        <v>7905.53</v>
      </c>
      <c r="D46" s="17">
        <v>6826.5219999999999</v>
      </c>
      <c r="E46" s="17">
        <v>3866.9690000000001</v>
      </c>
      <c r="F46" s="17">
        <v>5101.5780000000004</v>
      </c>
      <c r="G46" s="17">
        <v>2854.623</v>
      </c>
      <c r="H46" s="17">
        <v>5922.9709999999995</v>
      </c>
      <c r="I46" s="17">
        <v>5647.0259999999998</v>
      </c>
      <c r="J46" s="17">
        <v>3769.33</v>
      </c>
      <c r="K46" s="17">
        <v>7966.3019999999997</v>
      </c>
      <c r="L46" s="17">
        <v>4535.8239999999996</v>
      </c>
      <c r="M46" s="17">
        <v>4173.4979999999996</v>
      </c>
      <c r="N46" s="26">
        <v>5629.6940000000004</v>
      </c>
    </row>
    <row r="47" spans="2:25" x14ac:dyDescent="0.25">
      <c r="B47" s="16">
        <v>2018</v>
      </c>
      <c r="C47" s="17">
        <v>7536.1530000000002</v>
      </c>
      <c r="D47" s="17">
        <v>6463.7910000000002</v>
      </c>
      <c r="E47" s="17">
        <v>4415.05</v>
      </c>
      <c r="F47" s="17">
        <v>5356.1450000000004</v>
      </c>
      <c r="G47" s="17">
        <v>3226.3589999999999</v>
      </c>
      <c r="H47" s="17">
        <v>4190.0110000000004</v>
      </c>
      <c r="I47" s="17">
        <v>4952.9189999999999</v>
      </c>
      <c r="J47" s="17">
        <v>3690.2040000000002</v>
      </c>
      <c r="K47" s="17">
        <v>10024.752</v>
      </c>
      <c r="L47" s="17">
        <v>4694.277</v>
      </c>
      <c r="M47" s="17">
        <v>4087.1509999999998</v>
      </c>
      <c r="N47" s="26">
        <v>5618.5309999999999</v>
      </c>
    </row>
    <row r="48" spans="2:25" x14ac:dyDescent="0.25">
      <c r="B48" s="16">
        <v>2019</v>
      </c>
      <c r="C48" s="17">
        <v>8159.4570000000003</v>
      </c>
      <c r="D48" s="17">
        <v>6858.09</v>
      </c>
      <c r="E48" s="17">
        <v>3987.317</v>
      </c>
      <c r="F48" s="17">
        <v>5940.4009999999998</v>
      </c>
      <c r="G48" s="17">
        <v>3257.2249999999999</v>
      </c>
      <c r="H48" s="17">
        <v>3885.9290000000001</v>
      </c>
      <c r="I48" s="17">
        <v>5140.01</v>
      </c>
      <c r="J48" s="17">
        <v>3738.3</v>
      </c>
      <c r="K48" s="17">
        <v>8832.9069999999992</v>
      </c>
      <c r="L48" s="17">
        <v>4511.7129999999997</v>
      </c>
      <c r="M48" s="17">
        <v>4106.0379999999996</v>
      </c>
      <c r="N48" s="26">
        <v>5669.8670000000002</v>
      </c>
    </row>
    <row r="49" spans="2:14" x14ac:dyDescent="0.25">
      <c r="B49" s="16">
        <v>2020</v>
      </c>
      <c r="C49" s="17">
        <v>7312.2110000000002</v>
      </c>
      <c r="D49" s="17">
        <v>6162.4219999999996</v>
      </c>
      <c r="E49" s="17">
        <v>4018.9319999999998</v>
      </c>
      <c r="F49" s="17">
        <v>5169.0200000000004</v>
      </c>
      <c r="G49" s="17">
        <v>3240.5770000000002</v>
      </c>
      <c r="H49" s="17">
        <v>4499.9070000000002</v>
      </c>
      <c r="I49" s="17">
        <v>5286.277</v>
      </c>
      <c r="J49" s="17">
        <v>4164.4570000000003</v>
      </c>
      <c r="K49" s="17">
        <v>8712.0460000000003</v>
      </c>
      <c r="L49" s="17">
        <v>4324.8590000000004</v>
      </c>
      <c r="M49" s="17">
        <v>3846.107</v>
      </c>
      <c r="N49" s="26">
        <v>5389.9049999999997</v>
      </c>
    </row>
    <row r="50" spans="2:14" x14ac:dyDescent="0.25">
      <c r="B50" s="16">
        <v>2021</v>
      </c>
      <c r="C50" s="17">
        <v>7697.817</v>
      </c>
      <c r="D50" s="17">
        <v>7312.4189999999999</v>
      </c>
      <c r="E50" s="17">
        <v>4270.4979999999996</v>
      </c>
      <c r="F50" s="17">
        <v>4773.9279999999999</v>
      </c>
      <c r="G50" s="17">
        <v>4581.9539999999997</v>
      </c>
      <c r="H50" s="17">
        <v>4153.6959999999999</v>
      </c>
      <c r="I50" s="17">
        <v>5721.607</v>
      </c>
      <c r="J50" s="17">
        <v>4564.2</v>
      </c>
      <c r="K50" s="17">
        <v>8066.8059999999996</v>
      </c>
      <c r="L50" s="17">
        <v>5321.0929999999998</v>
      </c>
      <c r="M50" s="17">
        <v>4294.1989999999996</v>
      </c>
      <c r="N50" s="26">
        <v>5884.2470000000003</v>
      </c>
    </row>
    <row r="51" spans="2:14" x14ac:dyDescent="0.25">
      <c r="B51" s="51" t="s">
        <v>491</v>
      </c>
      <c r="C51" s="52"/>
      <c r="D51" s="52"/>
      <c r="E51" s="52"/>
      <c r="F51" s="52"/>
      <c r="G51" s="52"/>
      <c r="H51" s="52"/>
      <c r="I51" s="52"/>
      <c r="J51" s="52"/>
      <c r="K51" s="52"/>
      <c r="L51" s="52"/>
      <c r="M51" s="52"/>
      <c r="N51" s="67"/>
    </row>
    <row r="52" spans="2:14" x14ac:dyDescent="0.25">
      <c r="B52" s="16">
        <v>2014</v>
      </c>
      <c r="C52" s="17">
        <v>114799.651</v>
      </c>
      <c r="D52" s="17">
        <v>85435.524999999994</v>
      </c>
      <c r="E52" s="17">
        <v>38951.071000000004</v>
      </c>
      <c r="F52" s="17">
        <v>55805.428999999996</v>
      </c>
      <c r="G52" s="17">
        <v>58100.442999999999</v>
      </c>
      <c r="H52" s="17">
        <v>78887.047000000006</v>
      </c>
      <c r="I52" s="17">
        <v>77121.816999999995</v>
      </c>
      <c r="J52" s="17">
        <v>33023.555999999997</v>
      </c>
      <c r="K52" s="17">
        <v>56603.453999999998</v>
      </c>
      <c r="L52" s="17">
        <v>123036.247</v>
      </c>
      <c r="M52" s="17">
        <v>161582.63099999999</v>
      </c>
      <c r="N52" s="26">
        <v>81505.846000000005</v>
      </c>
    </row>
    <row r="53" spans="2:14" x14ac:dyDescent="0.25">
      <c r="B53" s="16">
        <v>2015</v>
      </c>
      <c r="C53" s="17">
        <v>115930.633</v>
      </c>
      <c r="D53" s="17">
        <v>89558.394</v>
      </c>
      <c r="E53" s="17">
        <v>40542.519</v>
      </c>
      <c r="F53" s="17">
        <v>59909.08</v>
      </c>
      <c r="G53" s="17">
        <v>58913.271000000001</v>
      </c>
      <c r="H53" s="17">
        <v>76830.817999999999</v>
      </c>
      <c r="I53" s="17">
        <v>80114.251999999993</v>
      </c>
      <c r="J53" s="17">
        <v>34444.302000000003</v>
      </c>
      <c r="K53" s="17">
        <v>59796.675000000003</v>
      </c>
      <c r="L53" s="17">
        <v>122180.56200000001</v>
      </c>
      <c r="M53" s="17">
        <v>110639.997</v>
      </c>
      <c r="N53" s="26">
        <v>80862.92</v>
      </c>
    </row>
    <row r="54" spans="2:14" x14ac:dyDescent="0.25">
      <c r="B54" s="16">
        <v>2016</v>
      </c>
      <c r="C54" s="17">
        <v>117660.16499999999</v>
      </c>
      <c r="D54" s="17">
        <v>169536.679</v>
      </c>
      <c r="E54" s="17">
        <v>41812.377999999997</v>
      </c>
      <c r="F54" s="17">
        <v>62891.887999999999</v>
      </c>
      <c r="G54" s="17">
        <v>63640.601999999999</v>
      </c>
      <c r="H54" s="17">
        <v>80459.64</v>
      </c>
      <c r="I54" s="17">
        <v>83294.612999999998</v>
      </c>
      <c r="J54" s="17">
        <v>34233.201000000001</v>
      </c>
      <c r="K54" s="17">
        <v>60025.315000000002</v>
      </c>
      <c r="L54" s="17">
        <v>125366.307</v>
      </c>
      <c r="M54" s="17">
        <v>83910.657000000007</v>
      </c>
      <c r="N54" s="26">
        <v>98252.527000000002</v>
      </c>
    </row>
    <row r="55" spans="2:14" x14ac:dyDescent="0.25">
      <c r="B55" s="16">
        <v>2017</v>
      </c>
      <c r="C55" s="17">
        <v>116098.72</v>
      </c>
      <c r="D55" s="17">
        <v>179804.07</v>
      </c>
      <c r="E55" s="17">
        <v>43413.7</v>
      </c>
      <c r="F55" s="17">
        <v>60948.44</v>
      </c>
      <c r="G55" s="17">
        <v>64456.73</v>
      </c>
      <c r="H55" s="17">
        <v>79279.7</v>
      </c>
      <c r="I55" s="17">
        <v>84186.93</v>
      </c>
      <c r="J55" s="17">
        <v>34276.39</v>
      </c>
      <c r="K55" s="17">
        <v>63000.79</v>
      </c>
      <c r="L55" s="17">
        <v>125669.7</v>
      </c>
      <c r="M55" s="17">
        <v>88363.55</v>
      </c>
      <c r="N55" s="26">
        <v>100844.01</v>
      </c>
    </row>
    <row r="56" spans="2:14" x14ac:dyDescent="0.25">
      <c r="B56" s="16">
        <v>2018</v>
      </c>
      <c r="C56" s="17">
        <v>122125.7</v>
      </c>
      <c r="D56" s="17">
        <v>197311.29</v>
      </c>
      <c r="E56" s="17">
        <v>43772.42</v>
      </c>
      <c r="F56" s="17">
        <v>61193.78</v>
      </c>
      <c r="G56" s="17">
        <v>63560.5</v>
      </c>
      <c r="H56" s="17">
        <v>74568.179999999993</v>
      </c>
      <c r="I56" s="17">
        <v>83527.59</v>
      </c>
      <c r="J56" s="17">
        <v>35277.599999999999</v>
      </c>
      <c r="K56" s="17">
        <v>63046.720000000001</v>
      </c>
      <c r="L56" s="17">
        <v>126413.87</v>
      </c>
      <c r="M56" s="17">
        <v>88466.36</v>
      </c>
      <c r="N56" s="26">
        <v>105073.9</v>
      </c>
    </row>
    <row r="57" spans="2:14" x14ac:dyDescent="0.25">
      <c r="B57" s="16">
        <v>2019</v>
      </c>
      <c r="C57" s="17">
        <v>112737.04</v>
      </c>
      <c r="D57" s="17">
        <v>154507.24</v>
      </c>
      <c r="E57" s="17">
        <v>46794.43</v>
      </c>
      <c r="F57" s="17">
        <v>62054.79</v>
      </c>
      <c r="G57" s="17">
        <v>57279.49</v>
      </c>
      <c r="H57" s="17">
        <v>70872.84</v>
      </c>
      <c r="I57" s="17">
        <v>80763</v>
      </c>
      <c r="J57" s="17">
        <v>35172.050000000003</v>
      </c>
      <c r="K57" s="17">
        <v>65654.820000000007</v>
      </c>
      <c r="L57" s="17">
        <v>125206.18</v>
      </c>
      <c r="M57" s="17">
        <v>94702.79</v>
      </c>
      <c r="N57" s="26">
        <v>94796.14</v>
      </c>
    </row>
    <row r="58" spans="2:14" x14ac:dyDescent="0.25">
      <c r="B58" s="16">
        <v>2020</v>
      </c>
      <c r="C58" s="17">
        <v>72259.376999999993</v>
      </c>
      <c r="D58" s="17">
        <v>95711.78</v>
      </c>
      <c r="E58" s="17">
        <v>38502.930999999997</v>
      </c>
      <c r="F58" s="17">
        <v>53867.813999999998</v>
      </c>
      <c r="G58" s="17">
        <v>36523.807999999997</v>
      </c>
      <c r="H58" s="17">
        <v>62457.550999999999</v>
      </c>
      <c r="I58" s="17">
        <v>60884.235000000001</v>
      </c>
      <c r="J58" s="17">
        <v>33944.512000000002</v>
      </c>
      <c r="K58" s="17">
        <v>52691.409</v>
      </c>
      <c r="L58" s="17">
        <v>57355.529000000002</v>
      </c>
      <c r="M58" s="17">
        <v>69875.428</v>
      </c>
      <c r="N58" s="26">
        <v>63084.904000000002</v>
      </c>
    </row>
    <row r="59" spans="2:14" x14ac:dyDescent="0.25">
      <c r="B59" s="16">
        <v>2021</v>
      </c>
      <c r="C59" s="17">
        <v>69507.5</v>
      </c>
      <c r="D59" s="17">
        <v>102897.648</v>
      </c>
      <c r="E59" s="17">
        <v>39551.887999999999</v>
      </c>
      <c r="F59" s="17">
        <v>43103.014999999999</v>
      </c>
      <c r="G59" s="17">
        <v>35208.976999999999</v>
      </c>
      <c r="H59" s="17">
        <v>62884.98</v>
      </c>
      <c r="I59" s="17">
        <v>62719.368000000002</v>
      </c>
      <c r="J59" s="17">
        <v>35999.953000000001</v>
      </c>
      <c r="K59" s="17">
        <v>57504.9</v>
      </c>
      <c r="L59" s="17">
        <v>57838.614999999998</v>
      </c>
      <c r="M59" s="17">
        <v>71663.774999999994</v>
      </c>
      <c r="N59" s="26">
        <v>64224.69</v>
      </c>
    </row>
    <row r="60" spans="2:14" x14ac:dyDescent="0.25">
      <c r="B60" s="51" t="s">
        <v>492</v>
      </c>
      <c r="C60" s="52"/>
      <c r="D60" s="52"/>
      <c r="E60" s="52"/>
      <c r="F60" s="52"/>
      <c r="G60" s="52"/>
      <c r="H60" s="52"/>
      <c r="I60" s="52"/>
      <c r="J60" s="52"/>
      <c r="K60" s="52"/>
      <c r="L60" s="52"/>
      <c r="M60" s="52"/>
      <c r="N60" s="67"/>
    </row>
    <row r="61" spans="2:14" x14ac:dyDescent="0.25">
      <c r="B61" s="16">
        <v>2014</v>
      </c>
      <c r="C61" s="17">
        <v>658.75900000000001</v>
      </c>
      <c r="D61" s="17">
        <v>758.44399999999996</v>
      </c>
      <c r="E61" s="17">
        <v>334.72399999999999</v>
      </c>
      <c r="F61" s="17">
        <v>455.8</v>
      </c>
      <c r="G61" s="17">
        <v>237.86699999999999</v>
      </c>
      <c r="H61" s="17">
        <v>405.38900000000001</v>
      </c>
      <c r="I61" s="17">
        <v>548.12199999999996</v>
      </c>
      <c r="J61" s="17">
        <v>269.63299999999998</v>
      </c>
      <c r="K61" s="17">
        <v>651.77499999999998</v>
      </c>
      <c r="L61" s="17">
        <v>444.64600000000002</v>
      </c>
      <c r="M61" s="17">
        <v>589.88400000000001</v>
      </c>
      <c r="N61" s="26">
        <v>532.67200000000003</v>
      </c>
    </row>
    <row r="62" spans="2:14" x14ac:dyDescent="0.25">
      <c r="B62" s="16">
        <v>2015</v>
      </c>
      <c r="C62" s="17">
        <v>657.95299999999997</v>
      </c>
      <c r="D62" s="17">
        <v>611.428</v>
      </c>
      <c r="E62" s="17">
        <v>319.06900000000002</v>
      </c>
      <c r="F62" s="17">
        <v>419.80200000000002</v>
      </c>
      <c r="G62" s="17">
        <v>223.261</v>
      </c>
      <c r="H62" s="17">
        <v>375.69099999999997</v>
      </c>
      <c r="I62" s="17">
        <v>550.846</v>
      </c>
      <c r="J62" s="17">
        <v>297.10899999999998</v>
      </c>
      <c r="K62" s="17">
        <v>563.851</v>
      </c>
      <c r="L62" s="17">
        <v>410.23500000000001</v>
      </c>
      <c r="M62" s="17">
        <v>399.00099999999998</v>
      </c>
      <c r="N62" s="26">
        <v>476.238</v>
      </c>
    </row>
    <row r="63" spans="2:14" x14ac:dyDescent="0.25">
      <c r="B63" s="16">
        <v>2016</v>
      </c>
      <c r="C63" s="17">
        <v>648.47</v>
      </c>
      <c r="D63" s="17">
        <v>506.21699999999998</v>
      </c>
      <c r="E63" s="17">
        <v>301.108</v>
      </c>
      <c r="F63" s="17">
        <v>447.88499999999999</v>
      </c>
      <c r="G63" s="17">
        <v>236.00299999999999</v>
      </c>
      <c r="H63" s="17">
        <v>434.27100000000002</v>
      </c>
      <c r="I63" s="17">
        <v>469.20400000000001</v>
      </c>
      <c r="J63" s="17">
        <v>273.75</v>
      </c>
      <c r="K63" s="17">
        <v>595.19799999999998</v>
      </c>
      <c r="L63" s="17">
        <v>408.20100000000002</v>
      </c>
      <c r="M63" s="17">
        <v>387.21100000000001</v>
      </c>
      <c r="N63" s="26">
        <v>448.983</v>
      </c>
    </row>
    <row r="64" spans="2:14" x14ac:dyDescent="0.25">
      <c r="B64" s="16">
        <v>2017</v>
      </c>
      <c r="C64" s="17">
        <v>655.197</v>
      </c>
      <c r="D64" s="17">
        <v>594.41800000000001</v>
      </c>
      <c r="E64" s="17">
        <v>309.62599999999998</v>
      </c>
      <c r="F64" s="17">
        <v>420.00099999999998</v>
      </c>
      <c r="G64" s="17">
        <v>229.77099999999999</v>
      </c>
      <c r="H64" s="17">
        <v>486.863</v>
      </c>
      <c r="I64" s="17">
        <v>453.60500000000002</v>
      </c>
      <c r="J64" s="17">
        <v>290.49900000000002</v>
      </c>
      <c r="K64" s="17">
        <v>660.52</v>
      </c>
      <c r="L64" s="17">
        <v>380.69</v>
      </c>
      <c r="M64" s="17">
        <v>360.887</v>
      </c>
      <c r="N64" s="26">
        <v>469.42099999999999</v>
      </c>
    </row>
    <row r="65" spans="2:26" x14ac:dyDescent="0.25">
      <c r="B65" s="16">
        <v>2018</v>
      </c>
      <c r="C65" s="17">
        <v>625.71299999999997</v>
      </c>
      <c r="D65" s="17">
        <v>560.96600000000001</v>
      </c>
      <c r="E65" s="17">
        <v>356.07900000000001</v>
      </c>
      <c r="F65" s="17">
        <v>440.44200000000001</v>
      </c>
      <c r="G65" s="17">
        <v>263.45999999999998</v>
      </c>
      <c r="H65" s="17">
        <v>355.07</v>
      </c>
      <c r="I65" s="17">
        <v>397.19400000000002</v>
      </c>
      <c r="J65" s="17">
        <v>284.96800000000002</v>
      </c>
      <c r="K65" s="17">
        <v>836.73900000000003</v>
      </c>
      <c r="L65" s="17">
        <v>398.07600000000002</v>
      </c>
      <c r="M65" s="17">
        <v>355.56700000000001</v>
      </c>
      <c r="N65" s="26">
        <v>469.78199999999998</v>
      </c>
    </row>
    <row r="66" spans="2:26" x14ac:dyDescent="0.25">
      <c r="B66" s="16">
        <v>2019</v>
      </c>
      <c r="C66" s="17">
        <v>673.32</v>
      </c>
      <c r="D66" s="17">
        <v>591.83000000000004</v>
      </c>
      <c r="E66" s="17">
        <v>316.83</v>
      </c>
      <c r="F66" s="17">
        <v>488.13</v>
      </c>
      <c r="G66" s="17">
        <v>264.83999999999997</v>
      </c>
      <c r="H66" s="17">
        <v>332.06</v>
      </c>
      <c r="I66" s="17">
        <v>414.02</v>
      </c>
      <c r="J66" s="17">
        <v>286.42</v>
      </c>
      <c r="K66" s="17">
        <v>735.19</v>
      </c>
      <c r="L66" s="17">
        <v>387.92</v>
      </c>
      <c r="M66" s="17">
        <v>364.95</v>
      </c>
      <c r="N66" s="26">
        <v>473.4</v>
      </c>
    </row>
    <row r="67" spans="2:26" x14ac:dyDescent="0.25">
      <c r="B67" s="16">
        <v>2020</v>
      </c>
      <c r="C67" s="17">
        <v>596.91</v>
      </c>
      <c r="D67" s="17">
        <v>530.01</v>
      </c>
      <c r="E67" s="17">
        <v>314.72000000000003</v>
      </c>
      <c r="F67" s="17">
        <v>418.13</v>
      </c>
      <c r="G67" s="17">
        <v>257.64</v>
      </c>
      <c r="H67" s="17">
        <v>358.49</v>
      </c>
      <c r="I67" s="17">
        <v>422.02</v>
      </c>
      <c r="J67" s="17">
        <v>316.8</v>
      </c>
      <c r="K67" s="17">
        <v>719.51</v>
      </c>
      <c r="L67" s="17">
        <v>348.56</v>
      </c>
      <c r="M67" s="17">
        <v>314.14</v>
      </c>
      <c r="N67" s="26">
        <v>440.97</v>
      </c>
    </row>
    <row r="68" spans="2:26" x14ac:dyDescent="0.25">
      <c r="B68" s="18">
        <v>2021</v>
      </c>
      <c r="C68" s="19">
        <v>626.41999999999996</v>
      </c>
      <c r="D68" s="19">
        <v>621.51</v>
      </c>
      <c r="E68" s="19">
        <v>333.57</v>
      </c>
      <c r="F68" s="19">
        <v>379.83</v>
      </c>
      <c r="G68" s="19">
        <v>366.68</v>
      </c>
      <c r="H68" s="19">
        <v>330.58</v>
      </c>
      <c r="I68" s="19">
        <v>455.42</v>
      </c>
      <c r="J68" s="19">
        <v>347.25</v>
      </c>
      <c r="K68" s="19">
        <v>661.52</v>
      </c>
      <c r="L68" s="19">
        <v>427.23</v>
      </c>
      <c r="M68" s="19">
        <v>347.75</v>
      </c>
      <c r="N68" s="22">
        <v>478.77</v>
      </c>
      <c r="O68" s="46"/>
      <c r="P68" s="46"/>
      <c r="Q68" s="46"/>
      <c r="R68" s="46"/>
      <c r="S68" s="46"/>
      <c r="T68" s="46"/>
      <c r="U68" s="46"/>
      <c r="V68" s="46"/>
      <c r="W68" s="46"/>
      <c r="X68" s="46"/>
      <c r="Y68" s="46"/>
      <c r="Z68" s="46"/>
    </row>
    <row r="70" spans="2:26" ht="18.45" customHeight="1" x14ac:dyDescent="0.25">
      <c r="B70" s="57" t="s">
        <v>493</v>
      </c>
      <c r="C70" s="58"/>
      <c r="D70" s="58"/>
      <c r="E70" s="58"/>
      <c r="F70" s="58"/>
      <c r="G70" s="58"/>
      <c r="H70" s="58"/>
      <c r="I70" s="58"/>
      <c r="J70" s="58"/>
      <c r="K70" s="58"/>
      <c r="L70" s="58"/>
      <c r="M70" s="58"/>
      <c r="N70" s="58"/>
    </row>
  </sheetData>
  <mergeCells count="8">
    <mergeCell ref="B51:N51"/>
    <mergeCell ref="B60:N60"/>
    <mergeCell ref="B70:N70"/>
    <mergeCell ref="B6:N6"/>
    <mergeCell ref="B15:N15"/>
    <mergeCell ref="B24:N24"/>
    <mergeCell ref="B33:N33"/>
    <mergeCell ref="B42:N42"/>
  </mergeCells>
  <pageMargins left="0.70866141732283472" right="0.70866141732283472" top="0.74803149606299213" bottom="0.74803149606299213" header="0.31496062992125984" footer="0.31496062992125984"/>
  <pageSetup paperSize="9" scale="75" fitToWidth="0"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96DF"/>
    <pageSetUpPr fitToPage="1"/>
  </sheetPr>
  <dimension ref="B1:N52"/>
  <sheetViews>
    <sheetView showGridLines="0" zoomScaleNormal="100" workbookViewId="0">
      <selection activeCell="I35" sqref="I35:Q35"/>
    </sheetView>
  </sheetViews>
  <sheetFormatPr baseColWidth="10" defaultRowHeight="13.2" x14ac:dyDescent="0.25"/>
  <cols>
    <col min="1" max="1" width="2.5546875" customWidth="1"/>
    <col min="2" max="2" width="5.21875" customWidth="1"/>
    <col min="3" max="3" width="10.109375" customWidth="1"/>
    <col min="4" max="8" width="12.44140625" customWidth="1"/>
  </cols>
  <sheetData>
    <row r="1" spans="2:8" ht="17.399999999999999" x14ac:dyDescent="0.3">
      <c r="B1" s="3" t="s">
        <v>4</v>
      </c>
    </row>
    <row r="4" spans="2:8" x14ac:dyDescent="0.25">
      <c r="B4" s="55" t="s">
        <v>63</v>
      </c>
      <c r="C4" s="56" t="s">
        <v>64</v>
      </c>
      <c r="D4" s="56" t="s">
        <v>65</v>
      </c>
      <c r="E4" s="56" t="s">
        <v>65</v>
      </c>
      <c r="F4" s="56" t="s">
        <v>65</v>
      </c>
      <c r="G4" s="56" t="s">
        <v>65</v>
      </c>
      <c r="H4" s="56" t="s">
        <v>65</v>
      </c>
    </row>
    <row r="5" spans="2:8" ht="28.05" customHeight="1" x14ac:dyDescent="0.25">
      <c r="B5" s="55" t="s">
        <v>63</v>
      </c>
      <c r="C5" s="56" t="s">
        <v>64</v>
      </c>
      <c r="D5" s="15" t="s">
        <v>66</v>
      </c>
      <c r="E5" s="15" t="s">
        <v>67</v>
      </c>
      <c r="F5" s="15" t="s">
        <v>68</v>
      </c>
      <c r="G5" s="15" t="s">
        <v>69</v>
      </c>
      <c r="H5" s="15" t="s">
        <v>70</v>
      </c>
    </row>
    <row r="6" spans="2:8" x14ac:dyDescent="0.25">
      <c r="B6" s="51" t="s">
        <v>71</v>
      </c>
      <c r="C6" s="52"/>
      <c r="D6" s="52"/>
      <c r="E6" s="52"/>
      <c r="F6" s="52"/>
      <c r="G6" s="52"/>
      <c r="H6" s="52"/>
    </row>
    <row r="7" spans="2:8" x14ac:dyDescent="0.25">
      <c r="B7" s="16">
        <v>2001</v>
      </c>
      <c r="C7" s="17">
        <v>14243</v>
      </c>
      <c r="D7" s="17">
        <v>2330512</v>
      </c>
      <c r="E7" s="17">
        <v>33278842</v>
      </c>
      <c r="F7" s="17">
        <v>220143.15700000001</v>
      </c>
      <c r="G7" s="17">
        <v>56390.349000000002</v>
      </c>
      <c r="H7" s="17">
        <v>276533.50599999999</v>
      </c>
    </row>
    <row r="8" spans="2:8" x14ac:dyDescent="0.25">
      <c r="B8" s="16">
        <v>2003</v>
      </c>
      <c r="C8" s="17">
        <v>15235</v>
      </c>
      <c r="D8" s="17">
        <v>1761904.86</v>
      </c>
      <c r="E8" s="17">
        <v>32341877.050000001</v>
      </c>
      <c r="F8" s="17">
        <v>166647.42300000001</v>
      </c>
      <c r="G8" s="17">
        <v>60067.43</v>
      </c>
      <c r="H8" s="17">
        <v>226714.85399999999</v>
      </c>
    </row>
    <row r="9" spans="2:8" x14ac:dyDescent="0.25">
      <c r="B9" s="16">
        <v>2005</v>
      </c>
      <c r="C9" s="17">
        <v>16154</v>
      </c>
      <c r="D9" s="17">
        <v>2470189.2719999999</v>
      </c>
      <c r="E9" s="17">
        <v>34405896.259999998</v>
      </c>
      <c r="F9" s="17">
        <v>240384.23800000001</v>
      </c>
      <c r="G9" s="17">
        <v>61678.824000000001</v>
      </c>
      <c r="H9" s="17">
        <v>302063.06199999998</v>
      </c>
    </row>
    <row r="10" spans="2:8" x14ac:dyDescent="0.25">
      <c r="B10" s="16">
        <v>2007</v>
      </c>
      <c r="C10" s="17">
        <v>17450</v>
      </c>
      <c r="D10" s="17">
        <v>3466913.6320000002</v>
      </c>
      <c r="E10" s="17">
        <v>41357117.670000002</v>
      </c>
      <c r="F10" s="17">
        <v>342349.15899999999</v>
      </c>
      <c r="G10" s="17">
        <v>35486.61</v>
      </c>
      <c r="H10" s="17">
        <v>377835.76899999997</v>
      </c>
    </row>
    <row r="11" spans="2:8" x14ac:dyDescent="0.25">
      <c r="B11" s="16">
        <v>2009</v>
      </c>
      <c r="C11" s="17">
        <v>18837</v>
      </c>
      <c r="D11" s="17">
        <v>3692106.0819999999</v>
      </c>
      <c r="E11" s="17">
        <v>43909182</v>
      </c>
      <c r="F11" s="17">
        <v>317712.40000000002</v>
      </c>
      <c r="G11" s="17">
        <v>13740.638000000001</v>
      </c>
      <c r="H11" s="17">
        <v>331453.03700000001</v>
      </c>
    </row>
    <row r="12" spans="2:8" x14ac:dyDescent="0.25">
      <c r="B12" s="16">
        <v>2011</v>
      </c>
      <c r="C12" s="17">
        <v>20346</v>
      </c>
      <c r="D12" s="17">
        <v>3892229.2110000001</v>
      </c>
      <c r="E12" s="17">
        <v>46439768.219999999</v>
      </c>
      <c r="F12" s="17">
        <v>333151.8</v>
      </c>
      <c r="G12" s="17">
        <v>13675.25</v>
      </c>
      <c r="H12" s="17">
        <v>346827.049</v>
      </c>
    </row>
    <row r="13" spans="2:8" x14ac:dyDescent="0.25">
      <c r="B13" s="16">
        <v>2013</v>
      </c>
      <c r="C13" s="17">
        <v>21965</v>
      </c>
      <c r="D13" s="17">
        <v>3915946.63</v>
      </c>
      <c r="E13" s="17">
        <v>50527385.020000003</v>
      </c>
      <c r="F13" s="17">
        <v>333744.12900000002</v>
      </c>
      <c r="G13" s="17">
        <v>13296.05</v>
      </c>
      <c r="H13" s="17">
        <v>347040.179</v>
      </c>
    </row>
    <row r="14" spans="2:8" x14ac:dyDescent="0.25">
      <c r="B14" s="16">
        <v>2015</v>
      </c>
      <c r="C14" s="17">
        <v>23763</v>
      </c>
      <c r="D14" s="17">
        <v>3482610.62</v>
      </c>
      <c r="E14" s="17">
        <v>52829120.100000001</v>
      </c>
      <c r="F14" s="17">
        <v>293463.06900000002</v>
      </c>
      <c r="G14" s="17">
        <v>17671.402999999998</v>
      </c>
      <c r="H14" s="17">
        <v>311134.47200000001</v>
      </c>
    </row>
    <row r="15" spans="2:8" x14ac:dyDescent="0.25">
      <c r="B15" s="16">
        <v>2016</v>
      </c>
      <c r="C15" s="17">
        <v>24612</v>
      </c>
      <c r="D15" s="17">
        <v>3588961.17</v>
      </c>
      <c r="E15" s="17">
        <v>65065181.439999998</v>
      </c>
      <c r="F15" s="17">
        <v>278399.84600000002</v>
      </c>
      <c r="G15" s="17">
        <v>18927.667000000001</v>
      </c>
      <c r="H15" s="17">
        <v>297327.51299999998</v>
      </c>
    </row>
    <row r="16" spans="2:8" x14ac:dyDescent="0.25">
      <c r="B16" s="16">
        <v>2017</v>
      </c>
      <c r="C16" s="17">
        <v>25543</v>
      </c>
      <c r="D16" s="17">
        <v>3772176.57</v>
      </c>
      <c r="E16" s="17">
        <v>67570526</v>
      </c>
      <c r="F16" s="17">
        <v>293125.52500000002</v>
      </c>
      <c r="G16" s="17">
        <v>21409.701000000001</v>
      </c>
      <c r="H16" s="17">
        <v>314535.22600000002</v>
      </c>
    </row>
    <row r="17" spans="2:14" x14ac:dyDescent="0.25">
      <c r="B17" s="16">
        <v>2018</v>
      </c>
      <c r="C17" s="17">
        <v>26367</v>
      </c>
      <c r="D17" s="17">
        <v>3805920.19</v>
      </c>
      <c r="E17" s="17">
        <v>71175696</v>
      </c>
      <c r="F17" s="17">
        <v>295589.32500000001</v>
      </c>
      <c r="G17" s="17">
        <v>22634.989000000001</v>
      </c>
      <c r="H17" s="17">
        <v>318224.31400000001</v>
      </c>
    </row>
    <row r="18" spans="2:14" x14ac:dyDescent="0.25">
      <c r="B18" s="16">
        <v>2019</v>
      </c>
      <c r="C18" s="17">
        <v>27330</v>
      </c>
      <c r="D18" s="17">
        <v>3886262.6809999999</v>
      </c>
      <c r="E18" s="17">
        <v>64975174.119999997</v>
      </c>
      <c r="F18" s="17">
        <v>301252.29300000001</v>
      </c>
      <c r="G18" s="17">
        <v>23228.557000000001</v>
      </c>
      <c r="H18" s="17">
        <v>324480.84999999998</v>
      </c>
    </row>
    <row r="19" spans="2:14" x14ac:dyDescent="0.25">
      <c r="B19" s="16">
        <v>2020</v>
      </c>
      <c r="C19" s="17">
        <v>28181</v>
      </c>
      <c r="D19" s="17">
        <v>3740917.1439999999</v>
      </c>
      <c r="E19" s="17">
        <v>43784708.633000001</v>
      </c>
      <c r="F19" s="17">
        <v>287420.65100000001</v>
      </c>
      <c r="G19" s="17">
        <v>18638.815999999999</v>
      </c>
      <c r="H19" s="17">
        <v>306059.467</v>
      </c>
    </row>
    <row r="20" spans="2:14" x14ac:dyDescent="0.25">
      <c r="B20" s="16">
        <v>2021</v>
      </c>
      <c r="C20" s="17">
        <v>29285</v>
      </c>
      <c r="D20" s="17">
        <v>4137720.1570000001</v>
      </c>
      <c r="E20" s="17">
        <v>45161902.715999998</v>
      </c>
      <c r="F20" s="17">
        <v>318051.32199999999</v>
      </c>
      <c r="G20" s="17">
        <v>18614.954000000002</v>
      </c>
      <c r="H20" s="17">
        <v>336666.27500000002</v>
      </c>
      <c r="I20" s="47"/>
      <c r="J20" s="42"/>
      <c r="K20" s="42"/>
      <c r="L20" s="42"/>
      <c r="M20" s="42"/>
      <c r="N20" s="42"/>
    </row>
    <row r="21" spans="2:14" x14ac:dyDescent="0.25">
      <c r="B21" s="51" t="s">
        <v>49</v>
      </c>
      <c r="C21" s="52"/>
      <c r="D21" s="52"/>
      <c r="E21" s="52"/>
      <c r="F21" s="52"/>
      <c r="G21" s="52"/>
      <c r="H21" s="52"/>
    </row>
    <row r="22" spans="2:14" x14ac:dyDescent="0.25">
      <c r="B22" s="16">
        <v>2001</v>
      </c>
      <c r="C22" s="17">
        <v>4907</v>
      </c>
      <c r="D22" s="17">
        <v>15092</v>
      </c>
      <c r="E22" s="17">
        <v>525077</v>
      </c>
      <c r="F22" s="17">
        <v>774.96</v>
      </c>
      <c r="G22" s="17">
        <v>1028.585</v>
      </c>
      <c r="H22" s="17">
        <v>1803.5450000000001</v>
      </c>
    </row>
    <row r="23" spans="2:14" x14ac:dyDescent="0.25">
      <c r="B23" s="16">
        <v>2003</v>
      </c>
      <c r="C23" s="17">
        <v>4887</v>
      </c>
      <c r="D23" s="17">
        <v>11332.758</v>
      </c>
      <c r="E23" s="17">
        <v>502036.696</v>
      </c>
      <c r="F23" s="17">
        <v>505.29500000000002</v>
      </c>
      <c r="G23" s="17">
        <v>968.84500000000003</v>
      </c>
      <c r="H23" s="17">
        <v>1474.1389999999999</v>
      </c>
    </row>
    <row r="24" spans="2:14" x14ac:dyDescent="0.25">
      <c r="B24" s="16">
        <v>2005</v>
      </c>
      <c r="C24" s="17">
        <v>4844</v>
      </c>
      <c r="D24" s="17">
        <v>24523.976999999999</v>
      </c>
      <c r="E24" s="17">
        <v>459147.67200000002</v>
      </c>
      <c r="F24" s="17">
        <v>1915.884</v>
      </c>
      <c r="G24" s="17">
        <v>860.17600000000004</v>
      </c>
      <c r="H24" s="17">
        <v>2776.0590000000002</v>
      </c>
    </row>
    <row r="25" spans="2:14" x14ac:dyDescent="0.25">
      <c r="B25" s="16">
        <v>2007</v>
      </c>
      <c r="C25" s="17">
        <v>4841</v>
      </c>
      <c r="D25" s="17">
        <v>17946.848000000002</v>
      </c>
      <c r="E25" s="17">
        <v>442371.48599999998</v>
      </c>
      <c r="F25" s="17">
        <v>1238.69</v>
      </c>
      <c r="G25" s="17">
        <v>403.077</v>
      </c>
      <c r="H25" s="17">
        <v>1641.7660000000001</v>
      </c>
    </row>
    <row r="26" spans="2:14" x14ac:dyDescent="0.25">
      <c r="B26" s="16">
        <v>2009</v>
      </c>
      <c r="C26" s="17">
        <v>4815</v>
      </c>
      <c r="D26" s="17">
        <v>11047.037</v>
      </c>
      <c r="E26" s="17">
        <v>472372.96500000003</v>
      </c>
      <c r="F26" s="17">
        <v>539.31399999999996</v>
      </c>
      <c r="G26" s="17">
        <v>439.41500000000002</v>
      </c>
      <c r="H26" s="17">
        <v>978.72900000000004</v>
      </c>
    </row>
    <row r="27" spans="2:14" x14ac:dyDescent="0.25">
      <c r="B27" s="16">
        <v>2011</v>
      </c>
      <c r="C27" s="17">
        <v>4868</v>
      </c>
      <c r="D27" s="17">
        <v>24105.117999999999</v>
      </c>
      <c r="E27" s="17">
        <v>789019.06900000002</v>
      </c>
      <c r="F27" s="17">
        <v>1887.587</v>
      </c>
      <c r="G27" s="17">
        <v>839.995</v>
      </c>
      <c r="H27" s="17">
        <v>2727.5819999999999</v>
      </c>
    </row>
    <row r="28" spans="2:14" x14ac:dyDescent="0.25">
      <c r="B28" s="16">
        <v>2013</v>
      </c>
      <c r="C28" s="17">
        <v>4793</v>
      </c>
      <c r="D28" s="17">
        <v>30656.334999999999</v>
      </c>
      <c r="E28" s="17">
        <v>1038045.9570000001</v>
      </c>
      <c r="F28" s="17">
        <v>2526.0349999999999</v>
      </c>
      <c r="G28" s="17">
        <v>1151.9490000000001</v>
      </c>
      <c r="H28" s="17">
        <v>3677.9839999999999</v>
      </c>
    </row>
    <row r="29" spans="2:14" x14ac:dyDescent="0.25">
      <c r="B29" s="16">
        <v>2015</v>
      </c>
      <c r="C29" s="17">
        <v>4767</v>
      </c>
      <c r="D29" s="17">
        <v>37791.881999999998</v>
      </c>
      <c r="E29" s="17">
        <v>1302337.328</v>
      </c>
      <c r="F29" s="17">
        <v>1895.373</v>
      </c>
      <c r="G29" s="17">
        <v>1478.0640000000001</v>
      </c>
      <c r="H29" s="17">
        <v>3373.4369999999999</v>
      </c>
    </row>
    <row r="30" spans="2:14" x14ac:dyDescent="0.25">
      <c r="B30" s="16">
        <v>2016</v>
      </c>
      <c r="C30" s="17">
        <v>4776</v>
      </c>
      <c r="D30" s="17">
        <v>47402.546000000002</v>
      </c>
      <c r="E30" s="17">
        <v>1504643.05</v>
      </c>
      <c r="F30" s="17">
        <v>2477.759</v>
      </c>
      <c r="G30" s="17">
        <v>1734.0050000000001</v>
      </c>
      <c r="H30" s="17">
        <v>4211.7640000000001</v>
      </c>
    </row>
    <row r="31" spans="2:14" x14ac:dyDescent="0.25">
      <c r="B31" s="16">
        <v>2017</v>
      </c>
      <c r="C31" s="17">
        <v>4779</v>
      </c>
      <c r="D31" s="17">
        <v>50739.51</v>
      </c>
      <c r="E31" s="17">
        <v>1565507</v>
      </c>
      <c r="F31" s="17">
        <v>2654.8960000000002</v>
      </c>
      <c r="G31" s="17">
        <v>1808.405</v>
      </c>
      <c r="H31" s="17">
        <v>4463.3010000000004</v>
      </c>
    </row>
    <row r="32" spans="2:14" x14ac:dyDescent="0.25">
      <c r="B32" s="16">
        <v>2018</v>
      </c>
      <c r="C32" s="17">
        <v>4774</v>
      </c>
      <c r="D32" s="17">
        <v>34874.605000000003</v>
      </c>
      <c r="E32" s="17">
        <v>1573677</v>
      </c>
      <c r="F32" s="17">
        <v>1725.146</v>
      </c>
      <c r="G32" s="17">
        <v>1821.347</v>
      </c>
      <c r="H32" s="17">
        <v>3546.4929999999999</v>
      </c>
    </row>
    <row r="33" spans="2:9" x14ac:dyDescent="0.25">
      <c r="B33" s="16">
        <v>2019</v>
      </c>
      <c r="C33" s="17">
        <v>4760</v>
      </c>
      <c r="D33" s="17">
        <v>56246.192000000003</v>
      </c>
      <c r="E33" s="17">
        <v>1714901.757</v>
      </c>
      <c r="F33" s="17">
        <v>2999.3</v>
      </c>
      <c r="G33" s="17">
        <v>2000.154</v>
      </c>
      <c r="H33" s="17">
        <v>4999.4539999999997</v>
      </c>
    </row>
    <row r="34" spans="2:9" x14ac:dyDescent="0.25">
      <c r="B34" s="16">
        <v>2020</v>
      </c>
      <c r="C34" s="17">
        <v>4753</v>
      </c>
      <c r="D34" s="17">
        <v>45178.714</v>
      </c>
      <c r="E34" s="17">
        <v>1831491.611</v>
      </c>
      <c r="F34" s="17">
        <v>2349.5340000000001</v>
      </c>
      <c r="G34" s="17">
        <v>1279.1099999999999</v>
      </c>
      <c r="H34" s="17">
        <v>3628.6439999999998</v>
      </c>
    </row>
    <row r="35" spans="2:9" x14ac:dyDescent="0.25">
      <c r="B35" s="16">
        <v>2021</v>
      </c>
      <c r="C35" s="17">
        <v>4701</v>
      </c>
      <c r="D35" s="17">
        <v>65279.826999999997</v>
      </c>
      <c r="E35" s="17">
        <v>1869802.338</v>
      </c>
      <c r="F35" s="17">
        <v>3516.348</v>
      </c>
      <c r="G35" s="17">
        <v>1307.319</v>
      </c>
      <c r="H35" s="17">
        <v>4823.6670000000004</v>
      </c>
      <c r="I35" s="42"/>
    </row>
    <row r="36" spans="2:9" x14ac:dyDescent="0.25">
      <c r="B36" s="51" t="s">
        <v>72</v>
      </c>
      <c r="C36" s="52"/>
      <c r="D36" s="52"/>
      <c r="E36" s="52"/>
      <c r="F36" s="52"/>
      <c r="G36" s="52"/>
      <c r="H36" s="52"/>
    </row>
    <row r="37" spans="2:9" x14ac:dyDescent="0.25">
      <c r="B37" s="16">
        <v>2001</v>
      </c>
      <c r="C37" s="17">
        <v>19150</v>
      </c>
      <c r="D37" s="17">
        <v>2345604</v>
      </c>
      <c r="E37" s="17">
        <v>33803919</v>
      </c>
      <c r="F37" s="17">
        <v>220918.117</v>
      </c>
      <c r="G37" s="17">
        <v>57418.934000000001</v>
      </c>
      <c r="H37" s="17">
        <v>278337.05099999998</v>
      </c>
    </row>
    <row r="38" spans="2:9" x14ac:dyDescent="0.25">
      <c r="B38" s="16">
        <v>2003</v>
      </c>
      <c r="C38" s="17">
        <v>20122</v>
      </c>
      <c r="D38" s="17">
        <v>1773237.618</v>
      </c>
      <c r="E38" s="17">
        <v>32843913.75</v>
      </c>
      <c r="F38" s="17">
        <v>167152.71799999999</v>
      </c>
      <c r="G38" s="17">
        <v>61036.275000000001</v>
      </c>
      <c r="H38" s="17">
        <v>228188.99299999999</v>
      </c>
    </row>
    <row r="39" spans="2:9" x14ac:dyDescent="0.25">
      <c r="B39" s="16">
        <v>2005</v>
      </c>
      <c r="C39" s="17">
        <v>20998</v>
      </c>
      <c r="D39" s="17">
        <v>2494713.2489999998</v>
      </c>
      <c r="E39" s="17">
        <v>34865043.93</v>
      </c>
      <c r="F39" s="17">
        <v>242300</v>
      </c>
      <c r="G39" s="17">
        <v>62539</v>
      </c>
      <c r="H39" s="17">
        <v>304839.12099999998</v>
      </c>
    </row>
    <row r="40" spans="2:9" x14ac:dyDescent="0.25">
      <c r="B40" s="16">
        <v>2007</v>
      </c>
      <c r="C40" s="17">
        <v>22291</v>
      </c>
      <c r="D40" s="17">
        <v>3484860.48</v>
      </c>
      <c r="E40" s="17">
        <v>41799489.149999999</v>
      </c>
      <c r="F40" s="17">
        <v>343588</v>
      </c>
      <c r="G40" s="17">
        <v>35889.686999999998</v>
      </c>
      <c r="H40" s="17">
        <v>379477.53499999997</v>
      </c>
    </row>
    <row r="41" spans="2:9" x14ac:dyDescent="0.25">
      <c r="B41" s="16">
        <v>2009</v>
      </c>
      <c r="C41" s="17">
        <v>23652</v>
      </c>
      <c r="D41" s="17">
        <v>3703153.1189999999</v>
      </c>
      <c r="E41" s="17">
        <v>44381554.960000001</v>
      </c>
      <c r="F41" s="17">
        <v>318252</v>
      </c>
      <c r="G41" s="17">
        <v>14180.053</v>
      </c>
      <c r="H41" s="17">
        <v>332431.766</v>
      </c>
    </row>
    <row r="42" spans="2:9" x14ac:dyDescent="0.25">
      <c r="B42" s="16">
        <v>2011</v>
      </c>
      <c r="C42" s="17">
        <v>25214</v>
      </c>
      <c r="D42" s="17">
        <v>3916334.3289999999</v>
      </c>
      <c r="E42" s="17">
        <v>47228787.280000001</v>
      </c>
      <c r="F42" s="17">
        <v>335039.38699999999</v>
      </c>
      <c r="G42" s="17">
        <v>14515.244000000001</v>
      </c>
      <c r="H42" s="17">
        <v>349554.63099999999</v>
      </c>
    </row>
    <row r="43" spans="2:9" x14ac:dyDescent="0.25">
      <c r="B43" s="16">
        <v>2013</v>
      </c>
      <c r="C43" s="17">
        <v>26758</v>
      </c>
      <c r="D43" s="17">
        <v>3946602.9649999999</v>
      </c>
      <c r="E43" s="17">
        <v>51565430.710000001</v>
      </c>
      <c r="F43" s="17">
        <v>336270.163</v>
      </c>
      <c r="G43" s="17">
        <v>14447.999</v>
      </c>
      <c r="H43" s="17">
        <v>350718.163</v>
      </c>
    </row>
    <row r="44" spans="2:9" x14ac:dyDescent="0.25">
      <c r="B44" s="16">
        <v>2015</v>
      </c>
      <c r="C44" s="17">
        <v>28530</v>
      </c>
      <c r="D44" s="17">
        <v>3520402.5019999999</v>
      </c>
      <c r="E44" s="17">
        <v>54131457.43</v>
      </c>
      <c r="F44" s="17">
        <v>295358.44099999999</v>
      </c>
      <c r="G44" s="17">
        <v>19149.467000000001</v>
      </c>
      <c r="H44" s="17">
        <v>314507.908</v>
      </c>
    </row>
    <row r="45" spans="2:9" x14ac:dyDescent="0.25">
      <c r="B45" s="16">
        <v>2016</v>
      </c>
      <c r="C45" s="17">
        <v>29388</v>
      </c>
      <c r="D45" s="17">
        <v>3636363.716</v>
      </c>
      <c r="E45" s="17">
        <v>66569824.490000002</v>
      </c>
      <c r="F45" s="17">
        <v>280877.60499999998</v>
      </c>
      <c r="G45" s="17">
        <v>20661.671999999999</v>
      </c>
      <c r="H45" s="17">
        <v>301539.277</v>
      </c>
    </row>
    <row r="46" spans="2:9" x14ac:dyDescent="0.25">
      <c r="B46" s="16">
        <v>2017</v>
      </c>
      <c r="C46" s="17">
        <v>30322</v>
      </c>
      <c r="D46" s="17">
        <v>3822916.08</v>
      </c>
      <c r="E46" s="17">
        <v>69136033</v>
      </c>
      <c r="F46" s="17">
        <v>295780.42</v>
      </c>
      <c r="G46" s="17">
        <v>23218.106</v>
      </c>
      <c r="H46" s="17">
        <v>318998.52600000001</v>
      </c>
    </row>
    <row r="47" spans="2:9" x14ac:dyDescent="0.25">
      <c r="B47" s="16">
        <v>2018</v>
      </c>
      <c r="C47" s="17">
        <v>31141</v>
      </c>
      <c r="D47" s="17">
        <v>3840794.7949999999</v>
      </c>
      <c r="E47" s="17">
        <v>72749373</v>
      </c>
      <c r="F47" s="17">
        <v>297314.46999999997</v>
      </c>
      <c r="G47" s="17">
        <v>24456.335999999999</v>
      </c>
      <c r="H47" s="17">
        <v>321770.80699999997</v>
      </c>
    </row>
    <row r="48" spans="2:9" x14ac:dyDescent="0.25">
      <c r="B48" s="16">
        <v>2019</v>
      </c>
      <c r="C48" s="17">
        <v>32090</v>
      </c>
      <c r="D48" s="17">
        <v>3942508.87</v>
      </c>
      <c r="E48" s="17">
        <v>66690075.869999997</v>
      </c>
      <c r="F48" s="17">
        <v>304251.59299999999</v>
      </c>
      <c r="G48" s="17">
        <v>25228.710999999999</v>
      </c>
      <c r="H48" s="17">
        <v>329480.304</v>
      </c>
    </row>
    <row r="49" spans="2:9" x14ac:dyDescent="0.25">
      <c r="B49" s="16">
        <v>2020</v>
      </c>
      <c r="C49" s="17">
        <v>32934</v>
      </c>
      <c r="D49" s="17">
        <v>3786095.858</v>
      </c>
      <c r="E49" s="17">
        <v>45616200.244000003</v>
      </c>
      <c r="F49" s="17">
        <v>289770.185</v>
      </c>
      <c r="G49" s="17">
        <v>19917.925999999999</v>
      </c>
      <c r="H49" s="17">
        <v>309688.11099999998</v>
      </c>
    </row>
    <row r="50" spans="2:9" x14ac:dyDescent="0.25">
      <c r="B50" s="18">
        <v>2021</v>
      </c>
      <c r="C50" s="19">
        <v>33986</v>
      </c>
      <c r="D50" s="19">
        <v>4202999.9840000002</v>
      </c>
      <c r="E50" s="19">
        <v>47031705.053999998</v>
      </c>
      <c r="F50" s="19">
        <v>321567.67</v>
      </c>
      <c r="G50" s="19">
        <v>19922.273000000001</v>
      </c>
      <c r="H50" s="19">
        <v>341489.94199999998</v>
      </c>
      <c r="I50" s="42"/>
    </row>
    <row r="52" spans="2:9" ht="52.8" customHeight="1" x14ac:dyDescent="0.25">
      <c r="B52" s="53" t="s">
        <v>879</v>
      </c>
      <c r="C52" s="54"/>
      <c r="D52" s="54"/>
      <c r="E52" s="54"/>
      <c r="F52" s="54"/>
      <c r="G52" s="54"/>
      <c r="H52" s="54"/>
    </row>
  </sheetData>
  <mergeCells count="7">
    <mergeCell ref="B36:H36"/>
    <mergeCell ref="B52:H52"/>
    <mergeCell ref="B4:B5"/>
    <mergeCell ref="C4:C5"/>
    <mergeCell ref="D4:H4"/>
    <mergeCell ref="B6:H6"/>
    <mergeCell ref="B21:H21"/>
  </mergeCells>
  <pageMargins left="0.7" right="0.7" top="0.75" bottom="0.75" header="0.3" footer="0.3"/>
  <pageSetup paperSize="9" scale="77"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5C1F"/>
    <pageSetUpPr fitToPage="1"/>
  </sheetPr>
  <dimension ref="B1:K29"/>
  <sheetViews>
    <sheetView showGridLines="0" workbookViewId="0">
      <selection activeCell="F27" sqref="F27"/>
    </sheetView>
  </sheetViews>
  <sheetFormatPr baseColWidth="10" defaultRowHeight="13.2" x14ac:dyDescent="0.25"/>
  <cols>
    <col min="1" max="1" width="2.5546875" customWidth="1"/>
    <col min="2" max="2" width="21.77734375" customWidth="1"/>
    <col min="3" max="3" width="11.6640625" customWidth="1"/>
    <col min="4" max="4" width="11.44140625" customWidth="1"/>
    <col min="5" max="10" width="14.33203125" customWidth="1"/>
  </cols>
  <sheetData>
    <row r="1" spans="2:10" ht="17.399999999999999" x14ac:dyDescent="0.3">
      <c r="B1" s="3" t="s">
        <v>41</v>
      </c>
    </row>
    <row r="2" spans="2:10" x14ac:dyDescent="0.25">
      <c r="B2" t="s">
        <v>11</v>
      </c>
    </row>
    <row r="5" spans="2:10" ht="28.05" customHeight="1" x14ac:dyDescent="0.25">
      <c r="B5" s="55" t="s">
        <v>494</v>
      </c>
      <c r="C5" s="56" t="s">
        <v>458</v>
      </c>
      <c r="D5" s="56" t="s">
        <v>457</v>
      </c>
      <c r="E5" s="56" t="s">
        <v>168</v>
      </c>
      <c r="F5" s="56" t="s">
        <v>168</v>
      </c>
      <c r="G5" s="56" t="s">
        <v>168</v>
      </c>
      <c r="H5" s="56" t="s">
        <v>168</v>
      </c>
      <c r="I5" s="56" t="s">
        <v>168</v>
      </c>
      <c r="J5" s="56" t="s">
        <v>459</v>
      </c>
    </row>
    <row r="6" spans="2:10" ht="28.05" customHeight="1" x14ac:dyDescent="0.25">
      <c r="B6" s="55" t="s">
        <v>494</v>
      </c>
      <c r="C6" s="56" t="s">
        <v>458</v>
      </c>
      <c r="D6" s="56" t="s">
        <v>457</v>
      </c>
      <c r="E6" s="15" t="s">
        <v>74</v>
      </c>
      <c r="F6" s="15" t="s">
        <v>75</v>
      </c>
      <c r="G6" s="15" t="s">
        <v>76</v>
      </c>
      <c r="H6" s="15" t="s">
        <v>77</v>
      </c>
      <c r="I6" s="15" t="s">
        <v>169</v>
      </c>
      <c r="J6" s="56" t="s">
        <v>459</v>
      </c>
    </row>
    <row r="7" spans="2:10" x14ac:dyDescent="0.25">
      <c r="B7" s="51" t="s">
        <v>495</v>
      </c>
      <c r="C7" s="52"/>
      <c r="D7" s="52"/>
      <c r="E7" s="52"/>
      <c r="F7" s="52"/>
      <c r="G7" s="52"/>
      <c r="H7" s="52"/>
      <c r="I7" s="52"/>
      <c r="J7" s="52"/>
    </row>
    <row r="8" spans="2:10" x14ac:dyDescent="0.25">
      <c r="B8" s="16" t="s">
        <v>460</v>
      </c>
      <c r="C8" s="17">
        <v>21784</v>
      </c>
      <c r="D8" s="17">
        <v>1992</v>
      </c>
      <c r="E8" s="17">
        <v>356498.10499999998</v>
      </c>
      <c r="F8" s="17">
        <v>2723151.2409999999</v>
      </c>
      <c r="G8" s="17">
        <v>28342.312999999998</v>
      </c>
      <c r="H8" s="17">
        <v>741.745</v>
      </c>
      <c r="I8" s="17">
        <v>29084.057000000001</v>
      </c>
      <c r="J8" s="17">
        <v>1335.11095299302</v>
      </c>
    </row>
    <row r="9" spans="2:10" x14ac:dyDescent="0.25">
      <c r="B9" s="16" t="s">
        <v>461</v>
      </c>
      <c r="C9" s="17">
        <v>19651</v>
      </c>
      <c r="D9" s="17">
        <v>2049</v>
      </c>
      <c r="E9" s="17">
        <v>336934.63299999997</v>
      </c>
      <c r="F9" s="17">
        <v>10350029.139</v>
      </c>
      <c r="G9" s="17">
        <v>26627.169000000002</v>
      </c>
      <c r="H9" s="17">
        <v>5763.85</v>
      </c>
      <c r="I9" s="17">
        <v>32391.019</v>
      </c>
      <c r="J9" s="17">
        <v>1648.31402982037</v>
      </c>
    </row>
    <row r="10" spans="2:10" x14ac:dyDescent="0.25">
      <c r="B10" s="16" t="s">
        <v>463</v>
      </c>
      <c r="C10" s="17">
        <v>12944</v>
      </c>
      <c r="D10" s="17">
        <v>829</v>
      </c>
      <c r="E10" s="17">
        <v>94118.524000000005</v>
      </c>
      <c r="F10" s="17">
        <v>944979.08900000004</v>
      </c>
      <c r="G10" s="17">
        <v>7256.1239999999998</v>
      </c>
      <c r="H10" s="17">
        <v>339.346</v>
      </c>
      <c r="I10" s="17">
        <v>7595.47</v>
      </c>
      <c r="J10" s="17">
        <v>586.79465389369602</v>
      </c>
    </row>
    <row r="11" spans="2:10" x14ac:dyDescent="0.25">
      <c r="B11" s="16" t="s">
        <v>466</v>
      </c>
      <c r="C11" s="17">
        <v>11043</v>
      </c>
      <c r="D11" s="17">
        <v>865</v>
      </c>
      <c r="E11" s="17">
        <v>78241.665999999997</v>
      </c>
      <c r="F11" s="17">
        <v>1146043.3700000001</v>
      </c>
      <c r="G11" s="17">
        <v>5829.86</v>
      </c>
      <c r="H11" s="17">
        <v>353.40899999999999</v>
      </c>
      <c r="I11" s="17">
        <v>6183.2690000000002</v>
      </c>
      <c r="J11" s="17">
        <v>559.92655981164501</v>
      </c>
    </row>
    <row r="12" spans="2:10" x14ac:dyDescent="0.25">
      <c r="B12" s="16" t="s">
        <v>496</v>
      </c>
      <c r="C12" s="17">
        <v>16840</v>
      </c>
      <c r="D12" s="17">
        <v>948</v>
      </c>
      <c r="E12" s="17">
        <v>88954.521999999997</v>
      </c>
      <c r="F12" s="17">
        <v>726289.85499999998</v>
      </c>
      <c r="G12" s="17">
        <v>6588.067</v>
      </c>
      <c r="H12" s="17">
        <v>225.83699999999999</v>
      </c>
      <c r="I12" s="17">
        <v>6813.9040000000005</v>
      </c>
      <c r="J12" s="17">
        <v>404.62612826603299</v>
      </c>
    </row>
    <row r="13" spans="2:10" x14ac:dyDescent="0.25">
      <c r="B13" s="16" t="s">
        <v>469</v>
      </c>
      <c r="C13" s="17">
        <v>12336</v>
      </c>
      <c r="D13" s="17">
        <v>1011</v>
      </c>
      <c r="E13" s="17">
        <v>91489.660999999993</v>
      </c>
      <c r="F13" s="17">
        <v>1634370.2479999999</v>
      </c>
      <c r="G13" s="17">
        <v>6852.0309999999999</v>
      </c>
      <c r="H13" s="17">
        <v>858.51900000000001</v>
      </c>
      <c r="I13" s="17">
        <v>7710.55</v>
      </c>
      <c r="J13" s="17">
        <v>625.04458495460403</v>
      </c>
    </row>
    <row r="14" spans="2:10" x14ac:dyDescent="0.25">
      <c r="B14" s="25" t="s">
        <v>72</v>
      </c>
      <c r="C14" s="26">
        <v>94598</v>
      </c>
      <c r="D14" s="26">
        <v>7694</v>
      </c>
      <c r="E14" s="26">
        <v>1046237.111</v>
      </c>
      <c r="F14" s="26">
        <v>17524862.942000002</v>
      </c>
      <c r="G14" s="26">
        <v>81495.563999999998</v>
      </c>
      <c r="H14" s="26">
        <v>8282.7060000000001</v>
      </c>
      <c r="I14" s="26">
        <v>89778.269</v>
      </c>
      <c r="J14" s="26">
        <f>I14*1000/C14</f>
        <v>949.05039218588126</v>
      </c>
    </row>
    <row r="15" spans="2:10" x14ac:dyDescent="0.25">
      <c r="B15" s="51" t="s">
        <v>497</v>
      </c>
      <c r="C15" s="52"/>
      <c r="D15" s="52"/>
      <c r="E15" s="52"/>
      <c r="F15" s="52"/>
      <c r="G15" s="52"/>
      <c r="H15" s="52"/>
      <c r="I15" s="52"/>
      <c r="J15" s="52"/>
    </row>
    <row r="16" spans="2:10" x14ac:dyDescent="0.25">
      <c r="B16" s="16" t="s">
        <v>460</v>
      </c>
      <c r="C16" s="17">
        <v>57089</v>
      </c>
      <c r="D16" s="17">
        <v>2535</v>
      </c>
      <c r="E16" s="17">
        <v>247711.55799999999</v>
      </c>
      <c r="F16" s="17">
        <v>2814046.4109999998</v>
      </c>
      <c r="G16" s="17">
        <v>19073.350999999999</v>
      </c>
      <c r="H16" s="17">
        <v>1050.519</v>
      </c>
      <c r="I16" s="17">
        <v>20123.87</v>
      </c>
      <c r="J16" s="17">
        <v>352.49995620872699</v>
      </c>
    </row>
    <row r="17" spans="2:11" x14ac:dyDescent="0.25">
      <c r="B17" s="16" t="s">
        <v>461</v>
      </c>
      <c r="C17" s="17">
        <v>82560</v>
      </c>
      <c r="D17" s="17">
        <v>3680</v>
      </c>
      <c r="E17" s="17">
        <v>293225.46500000003</v>
      </c>
      <c r="F17" s="17">
        <v>2309574.639</v>
      </c>
      <c r="G17" s="17">
        <v>21773.986000000001</v>
      </c>
      <c r="H17" s="17">
        <v>1020.785</v>
      </c>
      <c r="I17" s="17">
        <v>22794.771000000001</v>
      </c>
      <c r="J17" s="17">
        <v>276.09945494186002</v>
      </c>
    </row>
    <row r="18" spans="2:11" x14ac:dyDescent="0.25">
      <c r="B18" s="16" t="s">
        <v>498</v>
      </c>
      <c r="C18" s="17">
        <v>7716</v>
      </c>
      <c r="D18" s="17">
        <v>403</v>
      </c>
      <c r="E18" s="17">
        <v>68402.021999999997</v>
      </c>
      <c r="F18" s="17">
        <v>626456.66799999995</v>
      </c>
      <c r="G18" s="17">
        <v>5316.7190000000001</v>
      </c>
      <c r="H18" s="17">
        <v>180.89</v>
      </c>
      <c r="I18" s="17">
        <v>5497.6080000000002</v>
      </c>
      <c r="J18" s="17">
        <v>712.494556765163</v>
      </c>
    </row>
    <row r="19" spans="2:11" x14ac:dyDescent="0.25">
      <c r="B19" s="16" t="s">
        <v>466</v>
      </c>
      <c r="C19" s="17">
        <v>15027</v>
      </c>
      <c r="D19" s="17">
        <v>752</v>
      </c>
      <c r="E19" s="17">
        <v>84459.938999999998</v>
      </c>
      <c r="F19" s="17">
        <v>454916.96500000003</v>
      </c>
      <c r="G19" s="17">
        <v>6608.1790000000001</v>
      </c>
      <c r="H19" s="17">
        <v>167.23699999999999</v>
      </c>
      <c r="I19" s="17">
        <v>6775.4160000000002</v>
      </c>
      <c r="J19" s="17">
        <v>450.88281094030702</v>
      </c>
    </row>
    <row r="20" spans="2:11" x14ac:dyDescent="0.25">
      <c r="B20" s="16" t="s">
        <v>499</v>
      </c>
      <c r="C20" s="17">
        <v>34285</v>
      </c>
      <c r="D20" s="17">
        <v>1596</v>
      </c>
      <c r="E20" s="17">
        <v>145709.04800000001</v>
      </c>
      <c r="F20" s="17">
        <v>1318785.3600000001</v>
      </c>
      <c r="G20" s="17">
        <v>11063.625</v>
      </c>
      <c r="H20" s="17">
        <v>588.48500000000001</v>
      </c>
      <c r="I20" s="17">
        <v>11652.109</v>
      </c>
      <c r="J20" s="17">
        <v>339.86025958874097</v>
      </c>
    </row>
    <row r="21" spans="2:11" x14ac:dyDescent="0.25">
      <c r="B21" s="16" t="s">
        <v>500</v>
      </c>
      <c r="C21" s="17">
        <v>72006</v>
      </c>
      <c r="D21" s="17">
        <v>3646</v>
      </c>
      <c r="E21" s="17">
        <v>455293.79300000001</v>
      </c>
      <c r="F21" s="17">
        <v>2638401.048</v>
      </c>
      <c r="G21" s="17">
        <v>35670.425000000003</v>
      </c>
      <c r="H21" s="17">
        <v>1005.972</v>
      </c>
      <c r="I21" s="17">
        <v>36676.396000000001</v>
      </c>
      <c r="J21" s="17">
        <v>509.35194289364802</v>
      </c>
    </row>
    <row r="22" spans="2:11" x14ac:dyDescent="0.25">
      <c r="B22" s="16" t="s">
        <v>501</v>
      </c>
      <c r="C22" s="17">
        <v>42428</v>
      </c>
      <c r="D22" s="17">
        <v>2041</v>
      </c>
      <c r="E22" s="17">
        <v>342481.68300000002</v>
      </c>
      <c r="F22" s="17">
        <v>2113161.4670000002</v>
      </c>
      <c r="G22" s="17">
        <v>27460.627</v>
      </c>
      <c r="H22" s="17">
        <v>677.84500000000003</v>
      </c>
      <c r="I22" s="17">
        <v>28138.472000000002</v>
      </c>
      <c r="J22" s="17">
        <v>663.20524182143902</v>
      </c>
    </row>
    <row r="23" spans="2:11" x14ac:dyDescent="0.25">
      <c r="B23" s="25" t="s">
        <v>72</v>
      </c>
      <c r="C23" s="26">
        <v>311111</v>
      </c>
      <c r="D23" s="26">
        <v>14653</v>
      </c>
      <c r="E23" s="26">
        <v>1637283.5079999999</v>
      </c>
      <c r="F23" s="26">
        <v>12275342.558</v>
      </c>
      <c r="G23" s="26">
        <v>126966.912</v>
      </c>
      <c r="H23" s="26">
        <v>4691.7330000000002</v>
      </c>
      <c r="I23" s="26">
        <v>131658.64199999999</v>
      </c>
      <c r="J23" s="26">
        <f>I23*1000/C23</f>
        <v>423.1886432816583</v>
      </c>
    </row>
    <row r="24" spans="2:11" x14ac:dyDescent="0.25">
      <c r="B24" s="16" t="s">
        <v>502</v>
      </c>
      <c r="C24" s="17">
        <v>297477</v>
      </c>
      <c r="D24" s="17">
        <v>16091</v>
      </c>
      <c r="E24" s="17">
        <v>1454199.537</v>
      </c>
      <c r="F24" s="17">
        <v>15361697.215</v>
      </c>
      <c r="G24" s="17">
        <v>109588.848</v>
      </c>
      <c r="H24" s="17">
        <v>5640.5140000000001</v>
      </c>
      <c r="I24" s="17">
        <v>115229.36199999999</v>
      </c>
      <c r="J24" s="17">
        <v>387.35553336896601</v>
      </c>
    </row>
    <row r="25" spans="2:11" x14ac:dyDescent="0.25">
      <c r="B25" s="68"/>
      <c r="C25" s="52"/>
      <c r="D25" s="52"/>
      <c r="E25" s="52"/>
      <c r="F25" s="52"/>
      <c r="G25" s="52"/>
      <c r="H25" s="52"/>
      <c r="I25" s="52"/>
      <c r="J25" s="52"/>
    </row>
    <row r="26" spans="2:11" x14ac:dyDescent="0.25">
      <c r="B26" s="21" t="s">
        <v>503</v>
      </c>
      <c r="C26" s="22">
        <v>703186</v>
      </c>
      <c r="D26" s="22">
        <v>38438</v>
      </c>
      <c r="E26" s="22">
        <v>4137720.156</v>
      </c>
      <c r="F26" s="22">
        <v>45161902.715000004</v>
      </c>
      <c r="G26" s="22">
        <v>318051.32400000002</v>
      </c>
      <c r="H26" s="22">
        <v>18614.953000000001</v>
      </c>
      <c r="I26" s="22">
        <v>336666.27299999999</v>
      </c>
      <c r="J26" s="22">
        <v>478.772718740134</v>
      </c>
    </row>
    <row r="28" spans="2:11" ht="13.2" customHeight="1" x14ac:dyDescent="0.25">
      <c r="B28" s="57" t="s">
        <v>504</v>
      </c>
      <c r="C28" s="57"/>
      <c r="D28" s="57"/>
      <c r="E28" s="57"/>
      <c r="F28" s="57"/>
      <c r="G28" s="57"/>
      <c r="H28" s="57"/>
      <c r="I28" s="57"/>
      <c r="J28" s="57"/>
      <c r="K28" s="57"/>
    </row>
    <row r="29" spans="2:11" x14ac:dyDescent="0.25">
      <c r="B29" s="57" t="s">
        <v>505</v>
      </c>
      <c r="C29" s="58"/>
      <c r="D29" s="58"/>
      <c r="E29" s="58"/>
      <c r="F29" s="58"/>
      <c r="G29" s="58"/>
      <c r="H29" s="58"/>
      <c r="I29" s="58"/>
      <c r="J29" s="58"/>
    </row>
  </sheetData>
  <mergeCells count="10">
    <mergeCell ref="B5:B6"/>
    <mergeCell ref="C5:C6"/>
    <mergeCell ref="D5:D6"/>
    <mergeCell ref="E5:I5"/>
    <mergeCell ref="J5:J6"/>
    <mergeCell ref="B29:J29"/>
    <mergeCell ref="B7:J7"/>
    <mergeCell ref="B15:J15"/>
    <mergeCell ref="B25:J25"/>
    <mergeCell ref="B28:K28"/>
  </mergeCells>
  <pageMargins left="0.7" right="0.7" top="0.75" bottom="0.75" header="0.3" footer="0.3"/>
  <pageSetup paperSize="9" scale="92" orientation="landscape"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5C1F"/>
    <pageSetUpPr fitToPage="1"/>
  </sheetPr>
  <dimension ref="B1:M37"/>
  <sheetViews>
    <sheetView showGridLines="0" workbookViewId="0">
      <selection activeCell="B36" sqref="B36:M36"/>
    </sheetView>
  </sheetViews>
  <sheetFormatPr baseColWidth="10" defaultRowHeight="13.2" x14ac:dyDescent="0.25"/>
  <cols>
    <col min="1" max="1" width="2.5546875" customWidth="1"/>
    <col min="2" max="2" width="26.5546875" customWidth="1"/>
    <col min="3" max="3" width="9.21875" customWidth="1"/>
    <col min="4" max="8" width="9.77734375" customWidth="1"/>
    <col min="9" max="13" width="13.77734375" customWidth="1"/>
  </cols>
  <sheetData>
    <row r="1" spans="2:13" ht="17.399999999999999" x14ac:dyDescent="0.3">
      <c r="B1" s="3" t="s">
        <v>42</v>
      </c>
    </row>
    <row r="2" spans="2:13" x14ac:dyDescent="0.25">
      <c r="B2" t="s">
        <v>11</v>
      </c>
    </row>
    <row r="5" spans="2:13" x14ac:dyDescent="0.25">
      <c r="B5" s="55" t="s">
        <v>506</v>
      </c>
      <c r="C5" s="56" t="s">
        <v>507</v>
      </c>
      <c r="D5" s="56" t="s">
        <v>507</v>
      </c>
      <c r="E5" s="56" t="s">
        <v>507</v>
      </c>
      <c r="F5" s="56" t="s">
        <v>507</v>
      </c>
      <c r="G5" s="56" t="s">
        <v>507</v>
      </c>
      <c r="H5" s="56" t="s">
        <v>507</v>
      </c>
      <c r="I5" s="56" t="s">
        <v>168</v>
      </c>
      <c r="J5" s="56" t="s">
        <v>168</v>
      </c>
      <c r="K5" s="56" t="s">
        <v>168</v>
      </c>
      <c r="L5" s="56" t="s">
        <v>168</v>
      </c>
      <c r="M5" s="56" t="s">
        <v>168</v>
      </c>
    </row>
    <row r="6" spans="2:13" x14ac:dyDescent="0.25">
      <c r="B6" s="55" t="s">
        <v>506</v>
      </c>
      <c r="C6" s="64" t="s">
        <v>72</v>
      </c>
      <c r="D6" s="56" t="s">
        <v>508</v>
      </c>
      <c r="E6" s="56" t="s">
        <v>508</v>
      </c>
      <c r="F6" s="56" t="s">
        <v>508</v>
      </c>
      <c r="G6" s="56" t="s">
        <v>508</v>
      </c>
      <c r="H6" s="56" t="s">
        <v>508</v>
      </c>
      <c r="I6" s="64" t="s">
        <v>74</v>
      </c>
      <c r="J6" s="64" t="s">
        <v>75</v>
      </c>
      <c r="K6" s="64" t="s">
        <v>76</v>
      </c>
      <c r="L6" s="64" t="s">
        <v>77</v>
      </c>
      <c r="M6" s="64" t="s">
        <v>169</v>
      </c>
    </row>
    <row r="7" spans="2:13" x14ac:dyDescent="0.25">
      <c r="B7" s="55" t="s">
        <v>506</v>
      </c>
      <c r="C7" s="64" t="s">
        <v>72</v>
      </c>
      <c r="D7" s="15">
        <v>1</v>
      </c>
      <c r="E7" s="15">
        <v>2</v>
      </c>
      <c r="F7" s="15" t="s">
        <v>509</v>
      </c>
      <c r="G7" s="15" t="s">
        <v>510</v>
      </c>
      <c r="H7" s="15" t="s">
        <v>511</v>
      </c>
      <c r="I7" s="64" t="s">
        <v>74</v>
      </c>
      <c r="J7" s="64" t="s">
        <v>75</v>
      </c>
      <c r="K7" s="64" t="s">
        <v>76</v>
      </c>
      <c r="L7" s="64" t="s">
        <v>77</v>
      </c>
      <c r="M7" s="64" t="s">
        <v>169</v>
      </c>
    </row>
    <row r="8" spans="2:13" x14ac:dyDescent="0.25">
      <c r="B8" s="51" t="s">
        <v>512</v>
      </c>
      <c r="C8" s="52"/>
      <c r="D8" s="52"/>
      <c r="E8" s="52"/>
      <c r="F8" s="52"/>
      <c r="G8" s="52"/>
      <c r="H8" s="52"/>
      <c r="I8" s="52"/>
      <c r="J8" s="52"/>
      <c r="K8" s="52"/>
      <c r="L8" s="52"/>
      <c r="M8" s="52"/>
    </row>
    <row r="9" spans="2:13" x14ac:dyDescent="0.25">
      <c r="B9" s="16" t="s">
        <v>460</v>
      </c>
      <c r="C9" s="17">
        <v>4101</v>
      </c>
      <c r="D9" s="17">
        <v>3245</v>
      </c>
      <c r="E9" s="17">
        <v>489</v>
      </c>
      <c r="F9" s="17">
        <v>236</v>
      </c>
      <c r="G9" s="17">
        <v>107</v>
      </c>
      <c r="H9" s="17">
        <v>24</v>
      </c>
      <c r="I9" s="17">
        <v>625378.39</v>
      </c>
      <c r="J9" s="17">
        <v>5646858.7910000002</v>
      </c>
      <c r="K9" s="17">
        <v>49070.053</v>
      </c>
      <c r="L9" s="17">
        <v>1821.26</v>
      </c>
      <c r="M9" s="17">
        <v>50891.322</v>
      </c>
    </row>
    <row r="10" spans="2:13" x14ac:dyDescent="0.25">
      <c r="B10" s="16" t="s">
        <v>461</v>
      </c>
      <c r="C10" s="17">
        <v>7355</v>
      </c>
      <c r="D10" s="17">
        <v>6311</v>
      </c>
      <c r="E10" s="17">
        <v>620</v>
      </c>
      <c r="F10" s="17">
        <v>281</v>
      </c>
      <c r="G10" s="17">
        <v>119</v>
      </c>
      <c r="H10" s="17">
        <v>24</v>
      </c>
      <c r="I10" s="17">
        <v>1076797.5689999999</v>
      </c>
      <c r="J10" s="17">
        <v>15152296.022</v>
      </c>
      <c r="K10" s="17">
        <v>83852.304000000004</v>
      </c>
      <c r="L10" s="17">
        <v>7668.7569999999996</v>
      </c>
      <c r="M10" s="17">
        <v>91521.062000000005</v>
      </c>
    </row>
    <row r="11" spans="2:13" x14ac:dyDescent="0.25">
      <c r="B11" s="16" t="s">
        <v>462</v>
      </c>
      <c r="C11" s="17">
        <v>3447</v>
      </c>
      <c r="D11" s="17">
        <v>2777</v>
      </c>
      <c r="E11" s="17">
        <v>380</v>
      </c>
      <c r="F11" s="17">
        <v>170</v>
      </c>
      <c r="G11" s="17">
        <v>96</v>
      </c>
      <c r="H11" s="17">
        <v>24</v>
      </c>
      <c r="I11" s="17">
        <v>342656.19400000002</v>
      </c>
      <c r="J11" s="17">
        <v>3173564.3739999998</v>
      </c>
      <c r="K11" s="17">
        <v>25608.269</v>
      </c>
      <c r="L11" s="17">
        <v>1156.585</v>
      </c>
      <c r="M11" s="17">
        <v>26764.855</v>
      </c>
    </row>
    <row r="12" spans="2:13" x14ac:dyDescent="0.25">
      <c r="B12" s="16" t="s">
        <v>463</v>
      </c>
      <c r="C12" s="17">
        <v>2238</v>
      </c>
      <c r="D12" s="17">
        <v>1647</v>
      </c>
      <c r="E12" s="17">
        <v>298</v>
      </c>
      <c r="F12" s="17">
        <v>171</v>
      </c>
      <c r="G12" s="17">
        <v>98</v>
      </c>
      <c r="H12" s="17">
        <v>24</v>
      </c>
      <c r="I12" s="17">
        <v>252096.83499999999</v>
      </c>
      <c r="J12" s="17">
        <v>2276140.8939999999</v>
      </c>
      <c r="K12" s="17">
        <v>19185.411</v>
      </c>
      <c r="L12" s="17">
        <v>872.15899999999999</v>
      </c>
      <c r="M12" s="17">
        <v>20057.571</v>
      </c>
    </row>
    <row r="13" spans="2:13" x14ac:dyDescent="0.25">
      <c r="B13" s="16" t="s">
        <v>464</v>
      </c>
      <c r="C13" s="17">
        <v>1990</v>
      </c>
      <c r="D13" s="17">
        <v>1536</v>
      </c>
      <c r="E13" s="17">
        <v>248</v>
      </c>
      <c r="F13" s="17">
        <v>121</v>
      </c>
      <c r="G13" s="17">
        <v>62</v>
      </c>
      <c r="H13" s="17">
        <v>23</v>
      </c>
      <c r="I13" s="17">
        <v>200863.68100000001</v>
      </c>
      <c r="J13" s="17">
        <v>1543491.121</v>
      </c>
      <c r="K13" s="17">
        <v>15338.6</v>
      </c>
      <c r="L13" s="17">
        <v>736.01400000000001</v>
      </c>
      <c r="M13" s="17">
        <v>16074.607</v>
      </c>
    </row>
    <row r="14" spans="2:13" x14ac:dyDescent="0.25">
      <c r="B14" s="16" t="s">
        <v>465</v>
      </c>
      <c r="C14" s="17">
        <v>1444</v>
      </c>
      <c r="D14" s="17">
        <v>1145</v>
      </c>
      <c r="E14" s="17">
        <v>166</v>
      </c>
      <c r="F14" s="17">
        <v>54</v>
      </c>
      <c r="G14" s="17">
        <v>55</v>
      </c>
      <c r="H14" s="17">
        <v>24</v>
      </c>
      <c r="I14" s="17">
        <v>140249.535</v>
      </c>
      <c r="J14" s="17">
        <v>2123311.3650000002</v>
      </c>
      <c r="K14" s="17">
        <v>10520.415000000001</v>
      </c>
      <c r="L14" s="17">
        <v>641.54</v>
      </c>
      <c r="M14" s="17">
        <v>11161.957</v>
      </c>
    </row>
    <row r="15" spans="2:13" x14ac:dyDescent="0.25">
      <c r="B15" s="16" t="s">
        <v>466</v>
      </c>
      <c r="C15" s="17">
        <v>3499</v>
      </c>
      <c r="D15" s="17">
        <v>2733</v>
      </c>
      <c r="E15" s="17">
        <v>435</v>
      </c>
      <c r="F15" s="17">
        <v>210</v>
      </c>
      <c r="G15" s="17">
        <v>97</v>
      </c>
      <c r="H15" s="17">
        <v>24</v>
      </c>
      <c r="I15" s="17">
        <v>380721.43400000001</v>
      </c>
      <c r="J15" s="17">
        <v>4173409.477</v>
      </c>
      <c r="K15" s="17">
        <v>28628.544000000002</v>
      </c>
      <c r="L15" s="17">
        <v>1675.703</v>
      </c>
      <c r="M15" s="17">
        <v>30304.241000000002</v>
      </c>
    </row>
    <row r="16" spans="2:13" x14ac:dyDescent="0.25">
      <c r="B16" s="16" t="s">
        <v>467</v>
      </c>
      <c r="C16" s="17">
        <v>1640</v>
      </c>
      <c r="D16" s="17">
        <v>1392</v>
      </c>
      <c r="E16" s="17">
        <v>145</v>
      </c>
      <c r="F16" s="17">
        <v>50</v>
      </c>
      <c r="G16" s="17">
        <v>30</v>
      </c>
      <c r="H16" s="17">
        <v>23</v>
      </c>
      <c r="I16" s="17">
        <v>173247.91</v>
      </c>
      <c r="J16" s="17">
        <v>1366486.22</v>
      </c>
      <c r="K16" s="17">
        <v>12718.349</v>
      </c>
      <c r="L16" s="17">
        <v>462.63</v>
      </c>
      <c r="M16" s="17">
        <v>13180.977999999999</v>
      </c>
    </row>
    <row r="17" spans="2:13" x14ac:dyDescent="0.25">
      <c r="B17" s="16" t="s">
        <v>468</v>
      </c>
      <c r="C17" s="17">
        <v>2043</v>
      </c>
      <c r="D17" s="17">
        <v>1802</v>
      </c>
      <c r="E17" s="17">
        <v>122</v>
      </c>
      <c r="F17" s="17">
        <v>41</v>
      </c>
      <c r="G17" s="17">
        <v>55</v>
      </c>
      <c r="H17" s="17">
        <v>23</v>
      </c>
      <c r="I17" s="17">
        <v>392304.92</v>
      </c>
      <c r="J17" s="17">
        <v>2796578.2829999998</v>
      </c>
      <c r="K17" s="17">
        <v>31427.925999999999</v>
      </c>
      <c r="L17" s="17">
        <v>742.90800000000002</v>
      </c>
      <c r="M17" s="17">
        <v>32170.830999999998</v>
      </c>
    </row>
    <row r="18" spans="2:13" x14ac:dyDescent="0.25">
      <c r="B18" s="16" t="s">
        <v>469</v>
      </c>
      <c r="C18" s="17">
        <v>3622</v>
      </c>
      <c r="D18" s="17">
        <v>3074</v>
      </c>
      <c r="E18" s="17">
        <v>285</v>
      </c>
      <c r="F18" s="17">
        <v>144</v>
      </c>
      <c r="G18" s="17">
        <v>95</v>
      </c>
      <c r="H18" s="17">
        <v>24</v>
      </c>
      <c r="I18" s="17">
        <v>399688.54100000003</v>
      </c>
      <c r="J18" s="17">
        <v>4344489.6880000001</v>
      </c>
      <c r="K18" s="17">
        <v>30283.798999999999</v>
      </c>
      <c r="L18" s="17">
        <v>1807.183</v>
      </c>
      <c r="M18" s="17">
        <v>32090.991999999998</v>
      </c>
    </row>
    <row r="19" spans="2:13" x14ac:dyDescent="0.25">
      <c r="B19" s="16" t="s">
        <v>470</v>
      </c>
      <c r="C19" s="17">
        <v>1628</v>
      </c>
      <c r="D19" s="17">
        <v>1288</v>
      </c>
      <c r="E19" s="17">
        <v>186</v>
      </c>
      <c r="F19" s="17">
        <v>94</v>
      </c>
      <c r="G19" s="17">
        <v>38</v>
      </c>
      <c r="H19" s="17">
        <v>22</v>
      </c>
      <c r="I19" s="17">
        <v>153715.152</v>
      </c>
      <c r="J19" s="17">
        <v>2565276.4959999998</v>
      </c>
      <c r="K19" s="17">
        <v>11417.717000000001</v>
      </c>
      <c r="L19" s="17">
        <v>1030.2049999999999</v>
      </c>
      <c r="M19" s="17">
        <v>12447.922</v>
      </c>
    </row>
    <row r="20" spans="2:13" x14ac:dyDescent="0.25">
      <c r="B20" s="51" t="s">
        <v>513</v>
      </c>
      <c r="C20" s="52"/>
      <c r="D20" s="52"/>
      <c r="E20" s="52"/>
      <c r="F20" s="52"/>
      <c r="G20" s="52"/>
      <c r="H20" s="52"/>
      <c r="I20" s="52"/>
      <c r="J20" s="52"/>
      <c r="K20" s="52"/>
      <c r="L20" s="52"/>
      <c r="M20" s="52"/>
    </row>
    <row r="21" spans="2:13" x14ac:dyDescent="0.25">
      <c r="B21" s="16" t="s">
        <v>514</v>
      </c>
      <c r="C21" s="17">
        <v>7248</v>
      </c>
      <c r="D21" s="17">
        <v>6208</v>
      </c>
      <c r="E21" s="17">
        <v>621</v>
      </c>
      <c r="F21" s="17">
        <v>279</v>
      </c>
      <c r="G21" s="17">
        <v>114</v>
      </c>
      <c r="H21" s="17">
        <v>26</v>
      </c>
      <c r="I21" s="17">
        <v>1072529.088</v>
      </c>
      <c r="J21" s="17">
        <v>15105432.24</v>
      </c>
      <c r="K21" s="17">
        <v>83580.788</v>
      </c>
      <c r="L21" s="17">
        <v>7632.6850000000004</v>
      </c>
      <c r="M21" s="17">
        <v>91213.472999999998</v>
      </c>
    </row>
    <row r="22" spans="2:13" x14ac:dyDescent="0.25">
      <c r="B22" s="16" t="s">
        <v>515</v>
      </c>
      <c r="C22" s="17">
        <v>4230</v>
      </c>
      <c r="D22" s="17">
        <v>3350</v>
      </c>
      <c r="E22" s="17">
        <v>519</v>
      </c>
      <c r="F22" s="17">
        <v>221</v>
      </c>
      <c r="G22" s="17">
        <v>114</v>
      </c>
      <c r="H22" s="17">
        <v>26</v>
      </c>
      <c r="I22" s="17">
        <v>629268.36499999999</v>
      </c>
      <c r="J22" s="17">
        <v>5796451.0360000003</v>
      </c>
      <c r="K22" s="17">
        <v>49248.805999999997</v>
      </c>
      <c r="L22" s="17">
        <v>1876.0550000000001</v>
      </c>
      <c r="M22" s="17">
        <v>51124.872000000003</v>
      </c>
    </row>
    <row r="23" spans="2:13" x14ac:dyDescent="0.25">
      <c r="B23" s="16" t="s">
        <v>516</v>
      </c>
      <c r="C23" s="17">
        <v>1923</v>
      </c>
      <c r="D23" s="17">
        <v>1549</v>
      </c>
      <c r="E23" s="17">
        <v>194</v>
      </c>
      <c r="F23" s="17">
        <v>96</v>
      </c>
      <c r="G23" s="17">
        <v>58</v>
      </c>
      <c r="H23" s="17">
        <v>26</v>
      </c>
      <c r="I23" s="17">
        <v>150065.13200000001</v>
      </c>
      <c r="J23" s="17">
        <v>1284601.8419999999</v>
      </c>
      <c r="K23" s="17">
        <v>11010.767</v>
      </c>
      <c r="L23" s="17">
        <v>552.64099999999996</v>
      </c>
      <c r="M23" s="17">
        <v>11563.411</v>
      </c>
    </row>
    <row r="24" spans="2:13" x14ac:dyDescent="0.25">
      <c r="B24" s="16" t="s">
        <v>517</v>
      </c>
      <c r="C24" s="17">
        <v>3214</v>
      </c>
      <c r="D24" s="17">
        <v>2729</v>
      </c>
      <c r="E24" s="17">
        <v>243</v>
      </c>
      <c r="F24" s="17">
        <v>122</v>
      </c>
      <c r="G24" s="17">
        <v>94</v>
      </c>
      <c r="H24" s="17">
        <v>26</v>
      </c>
      <c r="I24" s="17">
        <v>365466.40700000001</v>
      </c>
      <c r="J24" s="17">
        <v>3954042.7459999998</v>
      </c>
      <c r="K24" s="17">
        <v>27859.06</v>
      </c>
      <c r="L24" s="17">
        <v>1691.2190000000001</v>
      </c>
      <c r="M24" s="17">
        <v>29550.286</v>
      </c>
    </row>
    <row r="25" spans="2:13" x14ac:dyDescent="0.25">
      <c r="B25" s="16" t="s">
        <v>518</v>
      </c>
      <c r="C25" s="17">
        <v>3418</v>
      </c>
      <c r="D25" s="17">
        <v>3081</v>
      </c>
      <c r="E25" s="17">
        <v>161</v>
      </c>
      <c r="F25" s="17">
        <v>75</v>
      </c>
      <c r="G25" s="17">
        <v>76</v>
      </c>
      <c r="H25" s="17">
        <v>25</v>
      </c>
      <c r="I25" s="17">
        <v>535178.64800000004</v>
      </c>
      <c r="J25" s="17">
        <v>4941539.4610000001</v>
      </c>
      <c r="K25" s="17">
        <v>42119.553999999996</v>
      </c>
      <c r="L25" s="17">
        <v>1400.6890000000001</v>
      </c>
      <c r="M25" s="17">
        <v>43520.241999999998</v>
      </c>
    </row>
    <row r="26" spans="2:13" x14ac:dyDescent="0.25">
      <c r="B26" s="16" t="s">
        <v>519</v>
      </c>
      <c r="C26" s="17">
        <v>3440</v>
      </c>
      <c r="D26" s="17">
        <v>2702</v>
      </c>
      <c r="E26" s="17">
        <v>417</v>
      </c>
      <c r="F26" s="17">
        <v>202</v>
      </c>
      <c r="G26" s="17">
        <v>95</v>
      </c>
      <c r="H26" s="17">
        <v>24</v>
      </c>
      <c r="I26" s="17">
        <v>361839.81</v>
      </c>
      <c r="J26" s="17">
        <v>4046143.41</v>
      </c>
      <c r="K26" s="17">
        <v>27283.641</v>
      </c>
      <c r="L26" s="17">
        <v>1719.2750000000001</v>
      </c>
      <c r="M26" s="17">
        <v>29002.914000000001</v>
      </c>
    </row>
    <row r="27" spans="2:13" x14ac:dyDescent="0.25">
      <c r="B27" s="16" t="s">
        <v>520</v>
      </c>
      <c r="C27" s="17">
        <v>2196</v>
      </c>
      <c r="D27" s="17">
        <v>1651</v>
      </c>
      <c r="E27" s="17">
        <v>271</v>
      </c>
      <c r="F27" s="17">
        <v>165</v>
      </c>
      <c r="G27" s="17">
        <v>83</v>
      </c>
      <c r="H27" s="17">
        <v>26</v>
      </c>
      <c r="I27" s="17">
        <v>240422.61900000001</v>
      </c>
      <c r="J27" s="17">
        <v>2314813.5049999999</v>
      </c>
      <c r="K27" s="17">
        <v>18050.134999999998</v>
      </c>
      <c r="L27" s="17">
        <v>765.74400000000003</v>
      </c>
      <c r="M27" s="17">
        <v>18815.871999999999</v>
      </c>
    </row>
    <row r="28" spans="2:13" x14ac:dyDescent="0.25">
      <c r="B28" s="16" t="s">
        <v>521</v>
      </c>
      <c r="C28" s="17">
        <v>1535</v>
      </c>
      <c r="D28" s="17">
        <v>1306</v>
      </c>
      <c r="E28" s="17">
        <v>130</v>
      </c>
      <c r="F28" s="17">
        <v>46</v>
      </c>
      <c r="G28" s="17">
        <v>28</v>
      </c>
      <c r="H28" s="17">
        <v>25</v>
      </c>
      <c r="I28" s="17">
        <v>162800.88699999999</v>
      </c>
      <c r="J28" s="17">
        <v>1282832.0390000001</v>
      </c>
      <c r="K28" s="17">
        <v>11936.162</v>
      </c>
      <c r="L28" s="17">
        <v>424.346</v>
      </c>
      <c r="M28" s="17">
        <v>12360.508</v>
      </c>
    </row>
    <row r="29" spans="2:13" x14ac:dyDescent="0.25">
      <c r="B29" s="16" t="s">
        <v>522</v>
      </c>
      <c r="C29" s="17">
        <v>668</v>
      </c>
      <c r="D29" s="17">
        <v>504</v>
      </c>
      <c r="E29" s="17">
        <v>100</v>
      </c>
      <c r="F29" s="17">
        <v>26</v>
      </c>
      <c r="G29" s="17">
        <v>22</v>
      </c>
      <c r="H29" s="17">
        <v>16</v>
      </c>
      <c r="I29" s="17">
        <v>56231.101000000002</v>
      </c>
      <c r="J29" s="17">
        <v>477379.48700000002</v>
      </c>
      <c r="K29" s="17">
        <v>4113.3500000000004</v>
      </c>
      <c r="L29" s="17">
        <v>149.01599999999999</v>
      </c>
      <c r="M29" s="17">
        <v>4262.3630000000003</v>
      </c>
    </row>
    <row r="30" spans="2:13" x14ac:dyDescent="0.25">
      <c r="B30" s="16" t="s">
        <v>523</v>
      </c>
      <c r="C30" s="17">
        <v>1320</v>
      </c>
      <c r="D30" s="17">
        <v>987</v>
      </c>
      <c r="E30" s="17">
        <v>170</v>
      </c>
      <c r="F30" s="17">
        <v>84</v>
      </c>
      <c r="G30" s="17">
        <v>54</v>
      </c>
      <c r="H30" s="17">
        <v>25</v>
      </c>
      <c r="I30" s="17">
        <v>152942.76800000001</v>
      </c>
      <c r="J30" s="17">
        <v>1078756.1000000001</v>
      </c>
      <c r="K30" s="17">
        <v>11829.877</v>
      </c>
      <c r="L30" s="17">
        <v>499.68</v>
      </c>
      <c r="M30" s="17">
        <v>12329.550999999999</v>
      </c>
    </row>
    <row r="31" spans="2:13" x14ac:dyDescent="0.25">
      <c r="B31" s="16" t="s">
        <v>524</v>
      </c>
      <c r="C31" s="17">
        <v>1637</v>
      </c>
      <c r="D31" s="17">
        <v>1297</v>
      </c>
      <c r="E31" s="17">
        <v>191</v>
      </c>
      <c r="F31" s="17">
        <v>92</v>
      </c>
      <c r="G31" s="17">
        <v>34</v>
      </c>
      <c r="H31" s="17">
        <v>23</v>
      </c>
      <c r="I31" s="17">
        <v>153899.66800000001</v>
      </c>
      <c r="J31" s="17">
        <v>2568488.946</v>
      </c>
      <c r="K31" s="17">
        <v>11429.95</v>
      </c>
      <c r="L31" s="17">
        <v>1031.8879999999999</v>
      </c>
      <c r="M31" s="17">
        <v>12461.838</v>
      </c>
    </row>
    <row r="32" spans="2:13" x14ac:dyDescent="0.25">
      <c r="B32" s="16" t="s">
        <v>525</v>
      </c>
      <c r="C32" s="17">
        <v>2207</v>
      </c>
      <c r="D32" s="17">
        <v>1621</v>
      </c>
      <c r="E32" s="17">
        <v>295</v>
      </c>
      <c r="F32" s="17">
        <v>173</v>
      </c>
      <c r="G32" s="17">
        <v>92</v>
      </c>
      <c r="H32" s="17">
        <v>26</v>
      </c>
      <c r="I32" s="17">
        <v>257075.65900000001</v>
      </c>
      <c r="J32" s="17">
        <v>2311421.895</v>
      </c>
      <c r="K32" s="17">
        <v>19589.286</v>
      </c>
      <c r="L32" s="17">
        <v>871.69799999999998</v>
      </c>
      <c r="M32" s="17">
        <v>20460.986000000001</v>
      </c>
    </row>
    <row r="33" spans="2:13" x14ac:dyDescent="0.25">
      <c r="B33" s="51" t="s">
        <v>72</v>
      </c>
      <c r="C33" s="52"/>
      <c r="D33" s="52"/>
      <c r="E33" s="52"/>
      <c r="F33" s="52"/>
      <c r="G33" s="52"/>
      <c r="H33" s="52"/>
      <c r="I33" s="52"/>
      <c r="J33" s="52"/>
      <c r="K33" s="52"/>
      <c r="L33" s="52"/>
      <c r="M33" s="52"/>
    </row>
    <row r="34" spans="2:13" ht="15.6" x14ac:dyDescent="0.25">
      <c r="B34" s="32" t="s">
        <v>882</v>
      </c>
      <c r="C34" s="22">
        <v>29285</v>
      </c>
      <c r="D34" s="22">
        <v>25504</v>
      </c>
      <c r="E34" s="22">
        <v>2467</v>
      </c>
      <c r="F34" s="22">
        <v>828</v>
      </c>
      <c r="G34" s="22">
        <v>370</v>
      </c>
      <c r="H34" s="22">
        <v>116</v>
      </c>
      <c r="I34" s="22">
        <v>4137720.1570000001</v>
      </c>
      <c r="J34" s="22">
        <v>45161902.715999998</v>
      </c>
      <c r="K34" s="22">
        <v>318051.36900000001</v>
      </c>
      <c r="L34" s="22">
        <v>18614.96</v>
      </c>
      <c r="M34" s="22">
        <v>336666.33299999998</v>
      </c>
    </row>
    <row r="36" spans="2:13" ht="14.4" customHeight="1" x14ac:dyDescent="0.25">
      <c r="B36" s="57" t="s">
        <v>526</v>
      </c>
      <c r="C36" s="58"/>
      <c r="D36" s="58"/>
      <c r="E36" s="58"/>
      <c r="F36" s="58"/>
      <c r="G36" s="58"/>
      <c r="H36" s="58"/>
      <c r="I36" s="58"/>
      <c r="J36" s="58"/>
      <c r="K36" s="58"/>
      <c r="L36" s="58"/>
      <c r="M36" s="58"/>
    </row>
    <row r="37" spans="2:13" ht="27" customHeight="1" x14ac:dyDescent="0.25">
      <c r="B37" s="57" t="s">
        <v>921</v>
      </c>
      <c r="C37" s="58"/>
      <c r="D37" s="58"/>
      <c r="E37" s="58"/>
      <c r="F37" s="58"/>
      <c r="G37" s="58"/>
      <c r="H37" s="58"/>
      <c r="I37" s="58"/>
      <c r="J37" s="58"/>
      <c r="K37" s="58"/>
      <c r="L37" s="58"/>
      <c r="M37" s="58"/>
    </row>
  </sheetData>
  <mergeCells count="15">
    <mergeCell ref="B5:B7"/>
    <mergeCell ref="C5:H5"/>
    <mergeCell ref="I5:M5"/>
    <mergeCell ref="C6:C7"/>
    <mergeCell ref="D6:H6"/>
    <mergeCell ref="I6:I7"/>
    <mergeCell ref="J6:J7"/>
    <mergeCell ref="K6:K7"/>
    <mergeCell ref="L6:L7"/>
    <mergeCell ref="M6:M7"/>
    <mergeCell ref="B8:M8"/>
    <mergeCell ref="B20:M20"/>
    <mergeCell ref="B33:M33"/>
    <mergeCell ref="B36:M36"/>
    <mergeCell ref="B37:M37"/>
  </mergeCells>
  <pageMargins left="0.7" right="0.7" top="0.75" bottom="0.75" header="0.3" footer="0.3"/>
  <pageSetup paperSize="9" scale="85" orientation="landscape"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CC4918"/>
    <pageSetUpPr fitToPage="1"/>
  </sheetPr>
  <dimension ref="B1:N16"/>
  <sheetViews>
    <sheetView showGridLines="0" workbookViewId="0">
      <selection activeCell="M32" sqref="M32"/>
    </sheetView>
  </sheetViews>
  <sheetFormatPr baseColWidth="10" defaultRowHeight="13.2" x14ac:dyDescent="0.25"/>
  <cols>
    <col min="1" max="1" width="2.5546875" customWidth="1"/>
    <col min="2" max="2" width="14.21875" customWidth="1"/>
    <col min="3" max="6" width="11.109375" customWidth="1"/>
    <col min="7" max="12" width="11.33203125" customWidth="1"/>
    <col min="13" max="14" width="11.5546875" customWidth="1"/>
  </cols>
  <sheetData>
    <row r="1" spans="2:14" ht="17.399999999999999" x14ac:dyDescent="0.3">
      <c r="B1" s="3" t="s">
        <v>48</v>
      </c>
    </row>
    <row r="4" spans="2:14" x14ac:dyDescent="0.25">
      <c r="B4" s="55" t="s">
        <v>527</v>
      </c>
      <c r="C4" s="56" t="s">
        <v>64</v>
      </c>
      <c r="D4" s="56" t="s">
        <v>64</v>
      </c>
      <c r="E4" s="56" t="s">
        <v>74</v>
      </c>
      <c r="F4" s="56" t="s">
        <v>74</v>
      </c>
      <c r="G4" s="56" t="s">
        <v>75</v>
      </c>
      <c r="H4" s="56" t="s">
        <v>75</v>
      </c>
      <c r="I4" s="56" t="s">
        <v>76</v>
      </c>
      <c r="J4" s="56" t="s">
        <v>76</v>
      </c>
      <c r="K4" s="56" t="s">
        <v>77</v>
      </c>
      <c r="L4" s="56" t="s">
        <v>77</v>
      </c>
      <c r="M4" s="56" t="s">
        <v>387</v>
      </c>
      <c r="N4" s="56" t="s">
        <v>387</v>
      </c>
    </row>
    <row r="5" spans="2:14" x14ac:dyDescent="0.25">
      <c r="B5" s="55" t="s">
        <v>527</v>
      </c>
      <c r="C5" s="15" t="s">
        <v>108</v>
      </c>
      <c r="D5" s="15" t="s">
        <v>79</v>
      </c>
      <c r="E5" s="15" t="s">
        <v>919</v>
      </c>
      <c r="F5" s="15" t="s">
        <v>79</v>
      </c>
      <c r="G5" s="15" t="s">
        <v>919</v>
      </c>
      <c r="H5" s="15" t="s">
        <v>79</v>
      </c>
      <c r="I5" s="15" t="s">
        <v>919</v>
      </c>
      <c r="J5" s="15" t="s">
        <v>79</v>
      </c>
      <c r="K5" s="15" t="s">
        <v>919</v>
      </c>
      <c r="L5" s="15" t="s">
        <v>79</v>
      </c>
      <c r="M5" s="15" t="s">
        <v>919</v>
      </c>
      <c r="N5" s="15" t="s">
        <v>79</v>
      </c>
    </row>
    <row r="6" spans="2:14" x14ac:dyDescent="0.25">
      <c r="B6" s="16" t="s">
        <v>883</v>
      </c>
      <c r="C6" s="17">
        <v>3324</v>
      </c>
      <c r="D6" s="20" t="s">
        <v>528</v>
      </c>
      <c r="E6" s="17">
        <v>1868.01</v>
      </c>
      <c r="F6" s="20" t="s">
        <v>205</v>
      </c>
      <c r="G6" s="17">
        <v>59728.355000000003</v>
      </c>
      <c r="H6" s="20" t="s">
        <v>196</v>
      </c>
      <c r="I6" s="17">
        <v>0</v>
      </c>
      <c r="J6" s="20" t="s">
        <v>398</v>
      </c>
      <c r="K6" s="17">
        <v>0</v>
      </c>
      <c r="L6" s="20" t="s">
        <v>398</v>
      </c>
      <c r="M6" s="17">
        <v>0</v>
      </c>
      <c r="N6" s="20" t="s">
        <v>398</v>
      </c>
    </row>
    <row r="7" spans="2:14" x14ac:dyDescent="0.25">
      <c r="B7" s="16" t="s">
        <v>388</v>
      </c>
      <c r="C7" s="17">
        <v>397</v>
      </c>
      <c r="D7" s="20" t="s">
        <v>529</v>
      </c>
      <c r="E7" s="17">
        <v>597.62099999999998</v>
      </c>
      <c r="F7" s="20" t="s">
        <v>103</v>
      </c>
      <c r="G7" s="17">
        <v>24170.494999999999</v>
      </c>
      <c r="H7" s="20" t="s">
        <v>200</v>
      </c>
      <c r="I7" s="17">
        <v>0</v>
      </c>
      <c r="J7" s="20" t="s">
        <v>398</v>
      </c>
      <c r="K7" s="17">
        <v>3425.95</v>
      </c>
      <c r="L7" s="20" t="s">
        <v>268</v>
      </c>
      <c r="M7" s="17">
        <v>3425.95</v>
      </c>
      <c r="N7" s="20" t="s">
        <v>245</v>
      </c>
    </row>
    <row r="8" spans="2:14" x14ac:dyDescent="0.25">
      <c r="B8" s="16" t="s">
        <v>884</v>
      </c>
      <c r="C8" s="17">
        <v>295</v>
      </c>
      <c r="D8" s="20" t="s">
        <v>530</v>
      </c>
      <c r="E8" s="17">
        <v>572.98400000000004</v>
      </c>
      <c r="F8" s="20" t="s">
        <v>103</v>
      </c>
      <c r="G8" s="17">
        <v>27260.116000000002</v>
      </c>
      <c r="H8" s="20" t="s">
        <v>86</v>
      </c>
      <c r="I8" s="17">
        <v>111.05</v>
      </c>
      <c r="J8" s="20" t="s">
        <v>398</v>
      </c>
      <c r="K8" s="17">
        <v>9518.85</v>
      </c>
      <c r="L8" s="20" t="s">
        <v>207</v>
      </c>
      <c r="M8" s="17">
        <v>9629.9</v>
      </c>
      <c r="N8" s="20" t="s">
        <v>291</v>
      </c>
    </row>
    <row r="9" spans="2:14" x14ac:dyDescent="0.25">
      <c r="B9" s="16" t="s">
        <v>885</v>
      </c>
      <c r="C9" s="17">
        <v>214</v>
      </c>
      <c r="D9" s="20" t="s">
        <v>280</v>
      </c>
      <c r="E9" s="17">
        <v>448.12799999999999</v>
      </c>
      <c r="F9" s="20" t="s">
        <v>207</v>
      </c>
      <c r="G9" s="17">
        <v>30582.848999999998</v>
      </c>
      <c r="H9" s="20" t="s">
        <v>92</v>
      </c>
      <c r="I9" s="17">
        <v>54.05</v>
      </c>
      <c r="J9" s="20" t="s">
        <v>398</v>
      </c>
      <c r="K9" s="17">
        <v>15111.4</v>
      </c>
      <c r="L9" s="20" t="s">
        <v>199</v>
      </c>
      <c r="M9" s="17">
        <v>15165.45</v>
      </c>
      <c r="N9" s="20" t="s">
        <v>268</v>
      </c>
    </row>
    <row r="10" spans="2:14" x14ac:dyDescent="0.25">
      <c r="B10" s="16" t="s">
        <v>390</v>
      </c>
      <c r="C10" s="17">
        <v>304</v>
      </c>
      <c r="D10" s="20" t="s">
        <v>415</v>
      </c>
      <c r="E10" s="17">
        <v>1228.367</v>
      </c>
      <c r="F10" s="20" t="s">
        <v>202</v>
      </c>
      <c r="G10" s="17">
        <v>96489.262000000002</v>
      </c>
      <c r="H10" s="20" t="s">
        <v>292</v>
      </c>
      <c r="I10" s="17">
        <v>5017.75</v>
      </c>
      <c r="J10" s="20" t="s">
        <v>245</v>
      </c>
      <c r="K10" s="17">
        <v>61325.05</v>
      </c>
      <c r="L10" s="20" t="s">
        <v>480</v>
      </c>
      <c r="M10" s="17">
        <v>66342.8</v>
      </c>
      <c r="N10" s="20" t="s">
        <v>206</v>
      </c>
    </row>
    <row r="11" spans="2:14" x14ac:dyDescent="0.25">
      <c r="B11" s="16" t="s">
        <v>391</v>
      </c>
      <c r="C11" s="17">
        <v>61</v>
      </c>
      <c r="D11" s="20" t="s">
        <v>200</v>
      </c>
      <c r="E11" s="17">
        <v>908.37099999999998</v>
      </c>
      <c r="F11" s="20" t="s">
        <v>206</v>
      </c>
      <c r="G11" s="17">
        <v>39763.042999999998</v>
      </c>
      <c r="H11" s="20" t="s">
        <v>201</v>
      </c>
      <c r="I11" s="17">
        <v>15722</v>
      </c>
      <c r="J11" s="20" t="s">
        <v>247</v>
      </c>
      <c r="K11" s="17">
        <v>27674.799999999999</v>
      </c>
      <c r="L11" s="20" t="s">
        <v>201</v>
      </c>
      <c r="M11" s="17">
        <v>43396.800000000003</v>
      </c>
      <c r="N11" s="20" t="s">
        <v>103</v>
      </c>
    </row>
    <row r="12" spans="2:14" x14ac:dyDescent="0.25">
      <c r="B12" s="16" t="s">
        <v>392</v>
      </c>
      <c r="C12" s="17">
        <v>58</v>
      </c>
      <c r="D12" s="20" t="s">
        <v>199</v>
      </c>
      <c r="E12" s="17">
        <v>1548.63</v>
      </c>
      <c r="F12" s="20" t="s">
        <v>288</v>
      </c>
      <c r="G12" s="17">
        <v>84857.709000000003</v>
      </c>
      <c r="H12" s="20" t="s">
        <v>532</v>
      </c>
      <c r="I12" s="17">
        <v>55703.35</v>
      </c>
      <c r="J12" s="20" t="s">
        <v>92</v>
      </c>
      <c r="K12" s="17">
        <v>61801.95</v>
      </c>
      <c r="L12" s="20" t="s">
        <v>480</v>
      </c>
      <c r="M12" s="17">
        <v>117505.3</v>
      </c>
      <c r="N12" s="20" t="s">
        <v>288</v>
      </c>
    </row>
    <row r="13" spans="2:14" x14ac:dyDescent="0.25">
      <c r="B13" s="16" t="s">
        <v>393</v>
      </c>
      <c r="C13" s="17">
        <v>12</v>
      </c>
      <c r="D13" s="20" t="s">
        <v>268</v>
      </c>
      <c r="E13" s="17">
        <v>781.15200000000004</v>
      </c>
      <c r="F13" s="20" t="s">
        <v>199</v>
      </c>
      <c r="G13" s="17">
        <v>56106.889000000003</v>
      </c>
      <c r="H13" s="20" t="s">
        <v>284</v>
      </c>
      <c r="I13" s="17">
        <v>37345.85</v>
      </c>
      <c r="J13" s="20" t="s">
        <v>100</v>
      </c>
      <c r="K13" s="17">
        <v>41678.449999999997</v>
      </c>
      <c r="L13" s="20" t="s">
        <v>196</v>
      </c>
      <c r="M13" s="17">
        <v>79024.3</v>
      </c>
      <c r="N13" s="20" t="s">
        <v>92</v>
      </c>
    </row>
    <row r="14" spans="2:14" x14ac:dyDescent="0.25">
      <c r="B14" s="16" t="s">
        <v>394</v>
      </c>
      <c r="C14" s="17">
        <v>36</v>
      </c>
      <c r="D14" s="20" t="s">
        <v>243</v>
      </c>
      <c r="E14" s="17">
        <v>57326.563999999998</v>
      </c>
      <c r="F14" s="20" t="s">
        <v>531</v>
      </c>
      <c r="G14" s="17">
        <v>1450843.6189999999</v>
      </c>
      <c r="H14" s="20" t="s">
        <v>533</v>
      </c>
      <c r="I14" s="17">
        <v>3402393.8</v>
      </c>
      <c r="J14" s="20" t="s">
        <v>534</v>
      </c>
      <c r="K14" s="17">
        <v>1086782.75</v>
      </c>
      <c r="L14" s="20" t="s">
        <v>535</v>
      </c>
      <c r="M14" s="17">
        <v>4489176.55</v>
      </c>
      <c r="N14" s="20" t="s">
        <v>536</v>
      </c>
    </row>
    <row r="15" spans="2:14" ht="13.8" thickBot="1" x14ac:dyDescent="0.3">
      <c r="B15" s="33" t="s">
        <v>72</v>
      </c>
      <c r="C15" s="48">
        <v>4701</v>
      </c>
      <c r="D15" s="49" t="s">
        <v>88</v>
      </c>
      <c r="E15" s="48">
        <v>65279.826999999997</v>
      </c>
      <c r="F15" s="49" t="s">
        <v>88</v>
      </c>
      <c r="G15" s="48">
        <v>1869802.338</v>
      </c>
      <c r="H15" s="49" t="s">
        <v>88</v>
      </c>
      <c r="I15" s="48">
        <v>3516347.85</v>
      </c>
      <c r="J15" s="49" t="s">
        <v>88</v>
      </c>
      <c r="K15" s="48">
        <v>1307319.2</v>
      </c>
      <c r="L15" s="49" t="s">
        <v>88</v>
      </c>
      <c r="M15" s="48">
        <v>4823667.05</v>
      </c>
      <c r="N15" s="49" t="s">
        <v>88</v>
      </c>
    </row>
    <row r="16" spans="2:14" ht="13.8" thickTop="1" x14ac:dyDescent="0.25"/>
  </sheetData>
  <mergeCells count="7">
    <mergeCell ref="K4:L4"/>
    <mergeCell ref="M4:N4"/>
    <mergeCell ref="B4:B5"/>
    <mergeCell ref="C4:D4"/>
    <mergeCell ref="E4:F4"/>
    <mergeCell ref="G4:H4"/>
    <mergeCell ref="I4:J4"/>
  </mergeCells>
  <pageMargins left="0.7" right="0.7" top="0.75" bottom="0.75" header="0.3" footer="0.3"/>
  <pageSetup paperSize="9" scale="88" fitToHeight="0" orientation="landscape"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93712"/>
    <pageSetUpPr fitToPage="1"/>
  </sheetPr>
  <dimension ref="B1:V10"/>
  <sheetViews>
    <sheetView showGridLines="0" workbookViewId="0">
      <selection activeCell="V5" sqref="V5:V9"/>
    </sheetView>
  </sheetViews>
  <sheetFormatPr baseColWidth="10" defaultRowHeight="13.2" x14ac:dyDescent="0.25"/>
  <cols>
    <col min="1" max="1" width="2.5546875" customWidth="1"/>
    <col min="2" max="2" width="24.33203125" customWidth="1"/>
    <col min="3" max="22" width="5.88671875" customWidth="1"/>
  </cols>
  <sheetData>
    <row r="1" spans="2:22" ht="17.399999999999999" x14ac:dyDescent="0.3">
      <c r="B1" s="3" t="s">
        <v>51</v>
      </c>
    </row>
    <row r="4" spans="2:22" x14ac:dyDescent="0.25">
      <c r="B4" s="14" t="s">
        <v>537</v>
      </c>
      <c r="C4" s="15">
        <v>2001</v>
      </c>
      <c r="D4" s="15">
        <v>2003</v>
      </c>
      <c r="E4" s="15">
        <v>2004</v>
      </c>
      <c r="F4" s="15">
        <v>2005</v>
      </c>
      <c r="G4" s="15">
        <v>2006</v>
      </c>
      <c r="H4" s="15">
        <v>2007</v>
      </c>
      <c r="I4" s="15">
        <v>2008</v>
      </c>
      <c r="J4" s="15">
        <v>2009</v>
      </c>
      <c r="K4" s="15">
        <v>2010</v>
      </c>
      <c r="L4" s="15">
        <v>2011</v>
      </c>
      <c r="M4" s="15">
        <v>2012</v>
      </c>
      <c r="N4" s="15">
        <v>2013</v>
      </c>
      <c r="O4" s="15">
        <v>2014</v>
      </c>
      <c r="P4" s="15">
        <v>2015</v>
      </c>
      <c r="Q4" s="15">
        <v>2016</v>
      </c>
      <c r="R4" s="15">
        <v>2017</v>
      </c>
      <c r="S4" s="15">
        <v>2018</v>
      </c>
      <c r="T4" s="15">
        <v>2019</v>
      </c>
      <c r="U4" s="15">
        <v>2020</v>
      </c>
      <c r="V4" s="15">
        <v>2021</v>
      </c>
    </row>
    <row r="5" spans="2:22" x14ac:dyDescent="0.25">
      <c r="B5" s="16" t="s">
        <v>538</v>
      </c>
      <c r="C5" s="20" t="s">
        <v>543</v>
      </c>
      <c r="D5" s="20" t="s">
        <v>547</v>
      </c>
      <c r="E5" s="20" t="s">
        <v>547</v>
      </c>
      <c r="F5" s="20" t="s">
        <v>548</v>
      </c>
      <c r="G5" s="20" t="s">
        <v>548</v>
      </c>
      <c r="H5" s="20" t="s">
        <v>548</v>
      </c>
      <c r="I5" s="20" t="s">
        <v>549</v>
      </c>
      <c r="J5" s="20" t="s">
        <v>549</v>
      </c>
      <c r="K5" s="20" t="s">
        <v>549</v>
      </c>
      <c r="L5" s="20" t="s">
        <v>549</v>
      </c>
      <c r="M5" s="20" t="s">
        <v>549</v>
      </c>
      <c r="N5" s="20" t="s">
        <v>549</v>
      </c>
      <c r="O5" s="20" t="s">
        <v>549</v>
      </c>
      <c r="P5" s="20" t="s">
        <v>549</v>
      </c>
      <c r="Q5" s="20" t="s">
        <v>549</v>
      </c>
      <c r="R5" s="20" t="s">
        <v>549</v>
      </c>
      <c r="S5" s="20" t="s">
        <v>549</v>
      </c>
      <c r="T5" s="20" t="s">
        <v>549</v>
      </c>
      <c r="U5" s="20" t="s">
        <v>549</v>
      </c>
      <c r="V5" s="20" t="s">
        <v>554</v>
      </c>
    </row>
    <row r="6" spans="2:22" x14ac:dyDescent="0.25">
      <c r="B6" s="16" t="s">
        <v>539</v>
      </c>
      <c r="C6" s="20" t="s">
        <v>479</v>
      </c>
      <c r="D6" s="20" t="s">
        <v>479</v>
      </c>
      <c r="E6" s="20" t="s">
        <v>479</v>
      </c>
      <c r="F6" s="20" t="s">
        <v>479</v>
      </c>
      <c r="G6" s="20" t="s">
        <v>479</v>
      </c>
      <c r="H6" s="20" t="s">
        <v>479</v>
      </c>
      <c r="I6" s="20" t="s">
        <v>479</v>
      </c>
      <c r="J6" s="20" t="s">
        <v>479</v>
      </c>
      <c r="K6" s="20" t="s">
        <v>479</v>
      </c>
      <c r="L6" s="20" t="s">
        <v>479</v>
      </c>
      <c r="M6" s="20" t="s">
        <v>479</v>
      </c>
      <c r="N6" s="20" t="s">
        <v>479</v>
      </c>
      <c r="O6" s="20" t="s">
        <v>479</v>
      </c>
      <c r="P6" s="20" t="s">
        <v>479</v>
      </c>
      <c r="Q6" s="20" t="s">
        <v>479</v>
      </c>
      <c r="R6" s="20" t="s">
        <v>479</v>
      </c>
      <c r="S6" s="20" t="s">
        <v>479</v>
      </c>
      <c r="T6" s="20" t="s">
        <v>479</v>
      </c>
      <c r="U6" s="20" t="s">
        <v>198</v>
      </c>
      <c r="V6" s="20" t="s">
        <v>198</v>
      </c>
    </row>
    <row r="7" spans="2:22" x14ac:dyDescent="0.25">
      <c r="B7" s="16" t="s">
        <v>540</v>
      </c>
      <c r="C7" s="20" t="s">
        <v>333</v>
      </c>
      <c r="D7" s="20" t="s">
        <v>333</v>
      </c>
      <c r="E7" s="20" t="s">
        <v>333</v>
      </c>
      <c r="F7" s="20" t="s">
        <v>333</v>
      </c>
      <c r="G7" s="20" t="s">
        <v>333</v>
      </c>
      <c r="H7" s="20" t="s">
        <v>333</v>
      </c>
      <c r="I7" s="20" t="s">
        <v>333</v>
      </c>
      <c r="J7" s="20" t="s">
        <v>333</v>
      </c>
      <c r="K7" s="20" t="s">
        <v>333</v>
      </c>
      <c r="L7" s="20" t="s">
        <v>333</v>
      </c>
      <c r="M7" s="20" t="s">
        <v>333</v>
      </c>
      <c r="N7" s="20" t="s">
        <v>333</v>
      </c>
      <c r="O7" s="20" t="s">
        <v>333</v>
      </c>
      <c r="P7" s="20" t="s">
        <v>333</v>
      </c>
      <c r="Q7" s="20" t="s">
        <v>333</v>
      </c>
      <c r="R7" s="20" t="s">
        <v>333</v>
      </c>
      <c r="S7" s="20" t="s">
        <v>333</v>
      </c>
      <c r="T7" s="20" t="s">
        <v>333</v>
      </c>
      <c r="U7" s="20" t="s">
        <v>333</v>
      </c>
      <c r="V7" s="20" t="s">
        <v>398</v>
      </c>
    </row>
    <row r="8" spans="2:22" x14ac:dyDescent="0.25">
      <c r="B8" s="16" t="s">
        <v>541</v>
      </c>
      <c r="C8" s="20" t="s">
        <v>544</v>
      </c>
      <c r="D8" s="20" t="s">
        <v>296</v>
      </c>
      <c r="E8" s="20" t="s">
        <v>296</v>
      </c>
      <c r="F8" s="20" t="s">
        <v>333</v>
      </c>
      <c r="G8" s="20" t="s">
        <v>333</v>
      </c>
      <c r="H8" s="20" t="s">
        <v>333</v>
      </c>
      <c r="I8" s="20" t="s">
        <v>333</v>
      </c>
      <c r="J8" s="20" t="s">
        <v>333</v>
      </c>
      <c r="K8" s="20" t="s">
        <v>398</v>
      </c>
      <c r="L8" s="20" t="s">
        <v>398</v>
      </c>
      <c r="M8" s="20" t="s">
        <v>398</v>
      </c>
      <c r="N8" s="20" t="s">
        <v>398</v>
      </c>
      <c r="O8" s="20" t="s">
        <v>398</v>
      </c>
      <c r="P8" s="20" t="s">
        <v>479</v>
      </c>
      <c r="Q8" s="20" t="s">
        <v>479</v>
      </c>
      <c r="R8" s="20" t="s">
        <v>479</v>
      </c>
      <c r="S8" s="20" t="s">
        <v>479</v>
      </c>
      <c r="T8" s="20" t="s">
        <v>479</v>
      </c>
      <c r="U8" s="20" t="s">
        <v>479</v>
      </c>
      <c r="V8" s="20" t="s">
        <v>479</v>
      </c>
    </row>
    <row r="9" spans="2:22" x14ac:dyDescent="0.25">
      <c r="B9" s="16" t="s">
        <v>542</v>
      </c>
      <c r="C9" s="20" t="s">
        <v>545</v>
      </c>
      <c r="D9" s="20" t="s">
        <v>545</v>
      </c>
      <c r="E9" s="20" t="s">
        <v>545</v>
      </c>
      <c r="F9" s="20" t="s">
        <v>545</v>
      </c>
      <c r="G9" s="20" t="s">
        <v>545</v>
      </c>
      <c r="H9" s="20" t="s">
        <v>545</v>
      </c>
      <c r="I9" s="20" t="s">
        <v>545</v>
      </c>
      <c r="J9" s="20" t="s">
        <v>545</v>
      </c>
      <c r="K9" s="20" t="s">
        <v>545</v>
      </c>
      <c r="L9" s="20" t="s">
        <v>545</v>
      </c>
      <c r="M9" s="20" t="s">
        <v>545</v>
      </c>
      <c r="N9" s="20" t="s">
        <v>545</v>
      </c>
      <c r="O9" s="20" t="s">
        <v>545</v>
      </c>
      <c r="P9" s="20" t="s">
        <v>545</v>
      </c>
      <c r="Q9" s="20" t="s">
        <v>545</v>
      </c>
      <c r="R9" s="20" t="s">
        <v>545</v>
      </c>
      <c r="S9" s="20" t="s">
        <v>545</v>
      </c>
      <c r="T9" s="20" t="s">
        <v>545</v>
      </c>
      <c r="U9" s="20" t="s">
        <v>553</v>
      </c>
      <c r="V9" s="20" t="s">
        <v>553</v>
      </c>
    </row>
    <row r="10" spans="2:22" x14ac:dyDescent="0.25">
      <c r="B10" s="21" t="s">
        <v>72</v>
      </c>
      <c r="C10" s="23" t="s">
        <v>546</v>
      </c>
      <c r="D10" s="23" t="s">
        <v>546</v>
      </c>
      <c r="E10" s="23" t="s">
        <v>546</v>
      </c>
      <c r="F10" s="23" t="s">
        <v>546</v>
      </c>
      <c r="G10" s="23" t="s">
        <v>546</v>
      </c>
      <c r="H10" s="23" t="s">
        <v>546</v>
      </c>
      <c r="I10" s="23" t="s">
        <v>550</v>
      </c>
      <c r="J10" s="23" t="s">
        <v>550</v>
      </c>
      <c r="K10" s="23" t="s">
        <v>551</v>
      </c>
      <c r="L10" s="23" t="s">
        <v>551</v>
      </c>
      <c r="M10" s="23" t="s">
        <v>551</v>
      </c>
      <c r="N10" s="23" t="s">
        <v>551</v>
      </c>
      <c r="O10" s="23" t="s">
        <v>551</v>
      </c>
      <c r="P10" s="23" t="s">
        <v>552</v>
      </c>
      <c r="Q10" s="23" t="s">
        <v>552</v>
      </c>
      <c r="R10" s="23" t="s">
        <v>552</v>
      </c>
      <c r="S10" s="23" t="s">
        <v>552</v>
      </c>
      <c r="T10" s="23" t="s">
        <v>552</v>
      </c>
      <c r="U10" s="23" t="s">
        <v>552</v>
      </c>
      <c r="V10" s="23" t="s">
        <v>555</v>
      </c>
    </row>
  </sheetData>
  <pageMargins left="0.7" right="0.7" top="0.75" bottom="0.75" header="0.3" footer="0.3"/>
  <pageSetup paperSize="9" scale="92" fitToHeight="0" orientation="landscape"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63CC00"/>
    <pageSetUpPr fitToPage="1"/>
  </sheetPr>
  <dimension ref="B1:M230"/>
  <sheetViews>
    <sheetView showGridLines="0" workbookViewId="0">
      <selection activeCell="I231" sqref="I231"/>
    </sheetView>
  </sheetViews>
  <sheetFormatPr baseColWidth="10" defaultRowHeight="13.2" x14ac:dyDescent="0.25"/>
  <cols>
    <col min="1" max="1" width="2.5546875" customWidth="1"/>
    <col min="2" max="2" width="17.44140625" customWidth="1"/>
    <col min="3" max="13" width="11.77734375" customWidth="1"/>
  </cols>
  <sheetData>
    <row r="1" spans="2:13" ht="17.399999999999999" x14ac:dyDescent="0.3">
      <c r="B1" s="3" t="s">
        <v>54</v>
      </c>
    </row>
    <row r="4" spans="2:13" x14ac:dyDescent="0.25">
      <c r="B4" s="55" t="s">
        <v>556</v>
      </c>
      <c r="C4" s="56" t="s">
        <v>507</v>
      </c>
      <c r="D4" s="56" t="s">
        <v>507</v>
      </c>
      <c r="E4" s="56" t="s">
        <v>507</v>
      </c>
      <c r="F4" s="56" t="s">
        <v>507</v>
      </c>
      <c r="G4" s="56" t="s">
        <v>507</v>
      </c>
      <c r="H4" s="56" t="s">
        <v>507</v>
      </c>
      <c r="I4" s="56" t="s">
        <v>168</v>
      </c>
      <c r="J4" s="56" t="s">
        <v>168</v>
      </c>
      <c r="K4" s="56" t="s">
        <v>168</v>
      </c>
      <c r="L4" s="56" t="s">
        <v>168</v>
      </c>
      <c r="M4" s="56" t="s">
        <v>168</v>
      </c>
    </row>
    <row r="5" spans="2:13" x14ac:dyDescent="0.25">
      <c r="B5" s="55" t="s">
        <v>556</v>
      </c>
      <c r="C5" s="64" t="s">
        <v>557</v>
      </c>
      <c r="D5" s="56" t="s">
        <v>508</v>
      </c>
      <c r="E5" s="56" t="s">
        <v>508</v>
      </c>
      <c r="F5" s="56" t="s">
        <v>508</v>
      </c>
      <c r="G5" s="56" t="s">
        <v>508</v>
      </c>
      <c r="H5" s="56" t="s">
        <v>508</v>
      </c>
      <c r="I5" s="64" t="s">
        <v>66</v>
      </c>
      <c r="J5" s="64" t="s">
        <v>67</v>
      </c>
      <c r="K5" s="64" t="s">
        <v>68</v>
      </c>
      <c r="L5" s="64" t="s">
        <v>69</v>
      </c>
      <c r="M5" s="64" t="s">
        <v>70</v>
      </c>
    </row>
    <row r="6" spans="2:13" x14ac:dyDescent="0.25">
      <c r="B6" s="55" t="s">
        <v>556</v>
      </c>
      <c r="C6" s="64" t="s">
        <v>557</v>
      </c>
      <c r="D6" s="15">
        <v>1</v>
      </c>
      <c r="E6" s="15">
        <v>2</v>
      </c>
      <c r="F6" s="15" t="s">
        <v>509</v>
      </c>
      <c r="G6" s="15" t="s">
        <v>510</v>
      </c>
      <c r="H6" s="15" t="s">
        <v>511</v>
      </c>
      <c r="I6" s="64" t="s">
        <v>66</v>
      </c>
      <c r="J6" s="64" t="s">
        <v>67</v>
      </c>
      <c r="K6" s="64" t="s">
        <v>68</v>
      </c>
      <c r="L6" s="64" t="s">
        <v>69</v>
      </c>
      <c r="M6" s="64" t="s">
        <v>70</v>
      </c>
    </row>
    <row r="7" spans="2:13" x14ac:dyDescent="0.25">
      <c r="B7" s="25" t="s">
        <v>503</v>
      </c>
      <c r="C7" s="26">
        <v>29285</v>
      </c>
      <c r="D7" s="26">
        <v>25504</v>
      </c>
      <c r="E7" s="26">
        <v>2467</v>
      </c>
      <c r="F7" s="26">
        <v>828</v>
      </c>
      <c r="G7" s="26">
        <v>370</v>
      </c>
      <c r="H7" s="26">
        <v>116</v>
      </c>
      <c r="I7" s="26">
        <v>4137720.1570000001</v>
      </c>
      <c r="J7" s="26">
        <v>45161902.715999998</v>
      </c>
      <c r="K7" s="26">
        <v>318051.32199999999</v>
      </c>
      <c r="L7" s="26">
        <v>18614.954000000002</v>
      </c>
      <c r="M7" s="26">
        <v>336666.27500000002</v>
      </c>
    </row>
    <row r="8" spans="2:13" x14ac:dyDescent="0.25">
      <c r="B8" s="25" t="s">
        <v>558</v>
      </c>
      <c r="C8" s="26">
        <v>4101</v>
      </c>
      <c r="D8" s="26">
        <v>3245</v>
      </c>
      <c r="E8" s="26">
        <v>489</v>
      </c>
      <c r="F8" s="26">
        <v>236</v>
      </c>
      <c r="G8" s="26">
        <v>107</v>
      </c>
      <c r="H8" s="26">
        <v>24</v>
      </c>
      <c r="I8" s="26">
        <v>625378.38600000006</v>
      </c>
      <c r="J8" s="26">
        <v>5646858.7869999995</v>
      </c>
      <c r="K8" s="26">
        <v>49070.053</v>
      </c>
      <c r="L8" s="26">
        <v>1821.2809999999999</v>
      </c>
      <c r="M8" s="26">
        <v>50891.334000000003</v>
      </c>
    </row>
    <row r="9" spans="2:13" x14ac:dyDescent="0.25">
      <c r="B9" s="16" t="s">
        <v>460</v>
      </c>
      <c r="C9" s="17">
        <v>1992</v>
      </c>
      <c r="D9" s="17">
        <v>1457</v>
      </c>
      <c r="E9" s="17">
        <v>255</v>
      </c>
      <c r="F9" s="17">
        <v>129</v>
      </c>
      <c r="G9" s="17">
        <v>96</v>
      </c>
      <c r="H9" s="17">
        <v>55</v>
      </c>
      <c r="I9" s="17">
        <v>356498.10499999998</v>
      </c>
      <c r="J9" s="17">
        <v>2723151.2409999999</v>
      </c>
      <c r="K9" s="17">
        <v>28342.312999999998</v>
      </c>
      <c r="L9" s="17">
        <v>741.745</v>
      </c>
      <c r="M9" s="17">
        <v>29084.057000000001</v>
      </c>
    </row>
    <row r="10" spans="2:13" x14ac:dyDescent="0.25">
      <c r="B10" s="16" t="s">
        <v>559</v>
      </c>
      <c r="C10" s="17">
        <v>74</v>
      </c>
      <c r="D10" s="17">
        <v>41</v>
      </c>
      <c r="E10" s="17">
        <v>11</v>
      </c>
      <c r="F10" s="17">
        <v>5</v>
      </c>
      <c r="G10" s="17">
        <v>4</v>
      </c>
      <c r="H10" s="17">
        <v>13</v>
      </c>
      <c r="I10" s="17">
        <v>1715.28</v>
      </c>
      <c r="J10" s="17">
        <v>15995.432000000001</v>
      </c>
      <c r="K10" s="17">
        <v>122.961</v>
      </c>
      <c r="L10" s="17">
        <v>17.898</v>
      </c>
      <c r="M10" s="17">
        <v>140.85900000000001</v>
      </c>
    </row>
    <row r="11" spans="2:13" x14ac:dyDescent="0.25">
      <c r="B11" s="16" t="s">
        <v>560</v>
      </c>
      <c r="C11" s="17">
        <v>399</v>
      </c>
      <c r="D11" s="17">
        <v>229</v>
      </c>
      <c r="E11" s="17">
        <v>56</v>
      </c>
      <c r="F11" s="17">
        <v>44</v>
      </c>
      <c r="G11" s="17">
        <v>33</v>
      </c>
      <c r="H11" s="17">
        <v>37</v>
      </c>
      <c r="I11" s="17">
        <v>47702.175999999999</v>
      </c>
      <c r="J11" s="17">
        <v>418999.96899999998</v>
      </c>
      <c r="K11" s="17">
        <v>3761.9180000000001</v>
      </c>
      <c r="L11" s="17">
        <v>130.697</v>
      </c>
      <c r="M11" s="17">
        <v>3892.614</v>
      </c>
    </row>
    <row r="12" spans="2:13" x14ac:dyDescent="0.25">
      <c r="B12" s="16" t="s">
        <v>561</v>
      </c>
      <c r="C12" s="17">
        <v>55</v>
      </c>
      <c r="D12" s="17">
        <v>35</v>
      </c>
      <c r="E12" s="17">
        <v>7</v>
      </c>
      <c r="F12" s="17">
        <v>3</v>
      </c>
      <c r="G12" s="17">
        <v>1</v>
      </c>
      <c r="H12" s="17">
        <v>9</v>
      </c>
      <c r="I12" s="17">
        <v>8367.2729999999992</v>
      </c>
      <c r="J12" s="17">
        <v>42824.491000000002</v>
      </c>
      <c r="K12" s="17">
        <v>649.91099999999994</v>
      </c>
      <c r="L12" s="17">
        <v>13.863</v>
      </c>
      <c r="M12" s="17">
        <v>663.77300000000002</v>
      </c>
    </row>
    <row r="13" spans="2:13" x14ac:dyDescent="0.25">
      <c r="B13" s="16" t="s">
        <v>562</v>
      </c>
      <c r="C13" s="17">
        <v>160</v>
      </c>
      <c r="D13" s="17">
        <v>88</v>
      </c>
      <c r="E13" s="17">
        <v>29</v>
      </c>
      <c r="F13" s="17">
        <v>20</v>
      </c>
      <c r="G13" s="17">
        <v>10</v>
      </c>
      <c r="H13" s="17">
        <v>13</v>
      </c>
      <c r="I13" s="17">
        <v>4707.8530000000001</v>
      </c>
      <c r="J13" s="17">
        <v>56550.277999999998</v>
      </c>
      <c r="K13" s="17">
        <v>316.92</v>
      </c>
      <c r="L13" s="17">
        <v>33.381999999999998</v>
      </c>
      <c r="M13" s="17">
        <v>350.30200000000002</v>
      </c>
    </row>
    <row r="14" spans="2:13" x14ac:dyDescent="0.25">
      <c r="B14" s="16" t="s">
        <v>563</v>
      </c>
      <c r="C14" s="17">
        <v>299</v>
      </c>
      <c r="D14" s="17">
        <v>181</v>
      </c>
      <c r="E14" s="17">
        <v>40</v>
      </c>
      <c r="F14" s="17">
        <v>22</v>
      </c>
      <c r="G14" s="17">
        <v>21</v>
      </c>
      <c r="H14" s="17">
        <v>35</v>
      </c>
      <c r="I14" s="17">
        <v>17816.041000000001</v>
      </c>
      <c r="J14" s="17">
        <v>251466.72899999999</v>
      </c>
      <c r="K14" s="17">
        <v>1313.69</v>
      </c>
      <c r="L14" s="17">
        <v>99.406000000000006</v>
      </c>
      <c r="M14" s="17">
        <v>1413.096</v>
      </c>
    </row>
    <row r="15" spans="2:13" x14ac:dyDescent="0.25">
      <c r="B15" s="16" t="s">
        <v>564</v>
      </c>
      <c r="C15" s="17">
        <v>83</v>
      </c>
      <c r="D15" s="17">
        <v>54</v>
      </c>
      <c r="E15" s="17">
        <v>9</v>
      </c>
      <c r="F15" s="17">
        <v>8</v>
      </c>
      <c r="G15" s="17">
        <v>5</v>
      </c>
      <c r="H15" s="17">
        <v>7</v>
      </c>
      <c r="I15" s="17">
        <v>12801.450999999999</v>
      </c>
      <c r="J15" s="17">
        <v>66836.642999999996</v>
      </c>
      <c r="K15" s="17">
        <v>1004.478</v>
      </c>
      <c r="L15" s="17">
        <v>15.154</v>
      </c>
      <c r="M15" s="17">
        <v>1019.633</v>
      </c>
    </row>
    <row r="16" spans="2:13" x14ac:dyDescent="0.25">
      <c r="B16" s="16" t="s">
        <v>565</v>
      </c>
      <c r="C16" s="17">
        <v>295</v>
      </c>
      <c r="D16" s="17">
        <v>196</v>
      </c>
      <c r="E16" s="17">
        <v>42</v>
      </c>
      <c r="F16" s="17">
        <v>17</v>
      </c>
      <c r="G16" s="17">
        <v>13</v>
      </c>
      <c r="H16" s="17">
        <v>27</v>
      </c>
      <c r="I16" s="17">
        <v>16219.584999999999</v>
      </c>
      <c r="J16" s="17">
        <v>168085.87700000001</v>
      </c>
      <c r="K16" s="17">
        <v>1157.626</v>
      </c>
      <c r="L16" s="17">
        <v>75.376000000000005</v>
      </c>
      <c r="M16" s="17">
        <v>1233.002</v>
      </c>
    </row>
    <row r="17" spans="2:13" x14ac:dyDescent="0.25">
      <c r="B17" s="16" t="s">
        <v>566</v>
      </c>
      <c r="C17" s="17">
        <v>205</v>
      </c>
      <c r="D17" s="17">
        <v>132</v>
      </c>
      <c r="E17" s="17">
        <v>24</v>
      </c>
      <c r="F17" s="17">
        <v>21</v>
      </c>
      <c r="G17" s="17">
        <v>14</v>
      </c>
      <c r="H17" s="17">
        <v>14</v>
      </c>
      <c r="I17" s="17">
        <v>12001.434999999999</v>
      </c>
      <c r="J17" s="17">
        <v>97335.231</v>
      </c>
      <c r="K17" s="17">
        <v>828.88800000000003</v>
      </c>
      <c r="L17" s="17">
        <v>44.704000000000001</v>
      </c>
      <c r="M17" s="17">
        <v>873.59199999999998</v>
      </c>
    </row>
    <row r="18" spans="2:13" x14ac:dyDescent="0.25">
      <c r="B18" s="16" t="s">
        <v>567</v>
      </c>
      <c r="C18" s="17">
        <v>474</v>
      </c>
      <c r="D18" s="17">
        <v>302</v>
      </c>
      <c r="E18" s="17">
        <v>67</v>
      </c>
      <c r="F18" s="17">
        <v>36</v>
      </c>
      <c r="G18" s="17">
        <v>31</v>
      </c>
      <c r="H18" s="17">
        <v>38</v>
      </c>
      <c r="I18" s="17">
        <v>41719.836000000003</v>
      </c>
      <c r="J18" s="17">
        <v>670871.76199999999</v>
      </c>
      <c r="K18" s="17">
        <v>3159.0619999999999</v>
      </c>
      <c r="L18" s="17">
        <v>191.19200000000001</v>
      </c>
      <c r="M18" s="17">
        <v>3350.2539999999999</v>
      </c>
    </row>
    <row r="19" spans="2:13" x14ac:dyDescent="0.25">
      <c r="B19" s="16" t="s">
        <v>568</v>
      </c>
      <c r="C19" s="17">
        <v>429</v>
      </c>
      <c r="D19" s="17">
        <v>262</v>
      </c>
      <c r="E19" s="17">
        <v>62</v>
      </c>
      <c r="F19" s="17">
        <v>36</v>
      </c>
      <c r="G19" s="17">
        <v>33</v>
      </c>
      <c r="H19" s="17">
        <v>36</v>
      </c>
      <c r="I19" s="17">
        <v>71720.794999999998</v>
      </c>
      <c r="J19" s="17">
        <v>923159.25100000005</v>
      </c>
      <c r="K19" s="17">
        <v>5717.5460000000003</v>
      </c>
      <c r="L19" s="17">
        <v>416.09100000000001</v>
      </c>
      <c r="M19" s="17">
        <v>6133.6369999999997</v>
      </c>
    </row>
    <row r="20" spans="2:13" x14ac:dyDescent="0.25">
      <c r="B20" s="16" t="s">
        <v>569</v>
      </c>
      <c r="C20" s="17">
        <v>200</v>
      </c>
      <c r="D20" s="17">
        <v>117</v>
      </c>
      <c r="E20" s="17">
        <v>34</v>
      </c>
      <c r="F20" s="17">
        <v>17</v>
      </c>
      <c r="G20" s="17">
        <v>14</v>
      </c>
      <c r="H20" s="17">
        <v>18</v>
      </c>
      <c r="I20" s="17">
        <v>34108.555999999997</v>
      </c>
      <c r="J20" s="17">
        <v>211581.88200000001</v>
      </c>
      <c r="K20" s="17">
        <v>2694.74</v>
      </c>
      <c r="L20" s="17">
        <v>41.774000000000001</v>
      </c>
      <c r="M20" s="17">
        <v>2736.5140000000001</v>
      </c>
    </row>
    <row r="21" spans="2:13" x14ac:dyDescent="0.25">
      <c r="B21" s="25" t="s">
        <v>570</v>
      </c>
      <c r="C21" s="26">
        <v>7355</v>
      </c>
      <c r="D21" s="26">
        <v>6311</v>
      </c>
      <c r="E21" s="26">
        <v>620</v>
      </c>
      <c r="F21" s="26">
        <v>281</v>
      </c>
      <c r="G21" s="26">
        <v>119</v>
      </c>
      <c r="H21" s="26">
        <v>24</v>
      </c>
      <c r="I21" s="26">
        <v>1076797.5660000001</v>
      </c>
      <c r="J21" s="26">
        <v>15152296.016000001</v>
      </c>
      <c r="K21" s="26">
        <v>83852.3</v>
      </c>
      <c r="L21" s="26">
        <v>7668.7690000000002</v>
      </c>
      <c r="M21" s="26">
        <v>91521.069000000003</v>
      </c>
    </row>
    <row r="22" spans="2:13" x14ac:dyDescent="0.25">
      <c r="B22" s="16" t="s">
        <v>461</v>
      </c>
      <c r="C22" s="17">
        <v>2049</v>
      </c>
      <c r="D22" s="17">
        <v>1549</v>
      </c>
      <c r="E22" s="17">
        <v>244</v>
      </c>
      <c r="F22" s="17">
        <v>120</v>
      </c>
      <c r="G22" s="17">
        <v>83</v>
      </c>
      <c r="H22" s="17">
        <v>53</v>
      </c>
      <c r="I22" s="17">
        <v>336934.63299999997</v>
      </c>
      <c r="J22" s="17">
        <v>10350029.139</v>
      </c>
      <c r="K22" s="17">
        <v>26627.169000000002</v>
      </c>
      <c r="L22" s="17">
        <v>5763.85</v>
      </c>
      <c r="M22" s="17">
        <v>32391.019</v>
      </c>
    </row>
    <row r="23" spans="2:13" x14ac:dyDescent="0.25">
      <c r="B23" s="16" t="s">
        <v>571</v>
      </c>
      <c r="C23" s="17">
        <v>78</v>
      </c>
      <c r="D23" s="17">
        <v>44</v>
      </c>
      <c r="E23" s="17">
        <v>10</v>
      </c>
      <c r="F23" s="17">
        <v>7</v>
      </c>
      <c r="G23" s="17">
        <v>6</v>
      </c>
      <c r="H23" s="17">
        <v>11</v>
      </c>
      <c r="I23" s="17">
        <v>1306.2639999999999</v>
      </c>
      <c r="J23" s="17">
        <v>17982.006000000001</v>
      </c>
      <c r="K23" s="17">
        <v>79.182000000000002</v>
      </c>
      <c r="L23" s="17">
        <v>21.762</v>
      </c>
      <c r="M23" s="17">
        <v>100.944</v>
      </c>
    </row>
    <row r="24" spans="2:13" x14ac:dyDescent="0.25">
      <c r="B24" s="16" t="s">
        <v>572</v>
      </c>
      <c r="C24" s="17">
        <v>168</v>
      </c>
      <c r="D24" s="17">
        <v>135</v>
      </c>
      <c r="E24" s="17">
        <v>17</v>
      </c>
      <c r="F24" s="17">
        <v>3</v>
      </c>
      <c r="G24" s="17">
        <v>4</v>
      </c>
      <c r="H24" s="17">
        <v>9</v>
      </c>
      <c r="I24" s="17">
        <v>25103.758000000002</v>
      </c>
      <c r="J24" s="17">
        <v>78838.558000000005</v>
      </c>
      <c r="K24" s="17">
        <v>1995.9949999999999</v>
      </c>
      <c r="L24" s="17">
        <v>48.938000000000002</v>
      </c>
      <c r="M24" s="17">
        <v>2044.932</v>
      </c>
    </row>
    <row r="25" spans="2:13" x14ac:dyDescent="0.25">
      <c r="B25" s="16" t="s">
        <v>573</v>
      </c>
      <c r="C25" s="17">
        <v>164</v>
      </c>
      <c r="D25" s="17">
        <v>108</v>
      </c>
      <c r="E25" s="17">
        <v>24</v>
      </c>
      <c r="F25" s="17">
        <v>13</v>
      </c>
      <c r="G25" s="17">
        <v>7</v>
      </c>
      <c r="H25" s="17">
        <v>12</v>
      </c>
      <c r="I25" s="17">
        <v>8974.6540000000005</v>
      </c>
      <c r="J25" s="17">
        <v>105886.89</v>
      </c>
      <c r="K25" s="17">
        <v>638.93299999999999</v>
      </c>
      <c r="L25" s="17">
        <v>61.771999999999998</v>
      </c>
      <c r="M25" s="17">
        <v>700.70500000000004</v>
      </c>
    </row>
    <row r="26" spans="2:13" x14ac:dyDescent="0.25">
      <c r="B26" s="16" t="s">
        <v>574</v>
      </c>
      <c r="C26" s="17">
        <v>180</v>
      </c>
      <c r="D26" s="17">
        <v>112</v>
      </c>
      <c r="E26" s="17">
        <v>23</v>
      </c>
      <c r="F26" s="17">
        <v>18</v>
      </c>
      <c r="G26" s="17">
        <v>11</v>
      </c>
      <c r="H26" s="17">
        <v>16</v>
      </c>
      <c r="I26" s="17">
        <v>6667.2910000000002</v>
      </c>
      <c r="J26" s="17">
        <v>85412.436000000002</v>
      </c>
      <c r="K26" s="17">
        <v>435.95699999999999</v>
      </c>
      <c r="L26" s="17">
        <v>52.56</v>
      </c>
      <c r="M26" s="17">
        <v>488.51799999999997</v>
      </c>
    </row>
    <row r="27" spans="2:13" x14ac:dyDescent="0.25">
      <c r="B27" s="16" t="s">
        <v>575</v>
      </c>
      <c r="C27" s="17">
        <v>166</v>
      </c>
      <c r="D27" s="17">
        <v>110</v>
      </c>
      <c r="E27" s="17">
        <v>27</v>
      </c>
      <c r="F27" s="17">
        <v>16</v>
      </c>
      <c r="G27" s="17">
        <v>5</v>
      </c>
      <c r="H27" s="17">
        <v>8</v>
      </c>
      <c r="I27" s="17">
        <v>6114.2070000000003</v>
      </c>
      <c r="J27" s="17">
        <v>54879.415999999997</v>
      </c>
      <c r="K27" s="17">
        <v>433.863</v>
      </c>
      <c r="L27" s="17">
        <v>47.494</v>
      </c>
      <c r="M27" s="17">
        <v>481.35700000000003</v>
      </c>
    </row>
    <row r="28" spans="2:13" x14ac:dyDescent="0.25">
      <c r="B28" s="16" t="s">
        <v>576</v>
      </c>
      <c r="C28" s="17">
        <v>242</v>
      </c>
      <c r="D28" s="17">
        <v>135</v>
      </c>
      <c r="E28" s="17">
        <v>38</v>
      </c>
      <c r="F28" s="17">
        <v>28</v>
      </c>
      <c r="G28" s="17">
        <v>21</v>
      </c>
      <c r="H28" s="17">
        <v>20</v>
      </c>
      <c r="I28" s="17">
        <v>9930.0789999999997</v>
      </c>
      <c r="J28" s="17">
        <v>115618.538</v>
      </c>
      <c r="K28" s="17">
        <v>700.12</v>
      </c>
      <c r="L28" s="17">
        <v>51.915999999999997</v>
      </c>
      <c r="M28" s="17">
        <v>752.03599999999994</v>
      </c>
    </row>
    <row r="29" spans="2:13" x14ac:dyDescent="0.25">
      <c r="B29" s="16" t="s">
        <v>577</v>
      </c>
      <c r="C29" s="17">
        <v>49</v>
      </c>
      <c r="D29" s="17">
        <v>30</v>
      </c>
      <c r="E29" s="17">
        <v>5</v>
      </c>
      <c r="F29" s="17">
        <v>3</v>
      </c>
      <c r="G29" s="17">
        <v>1</v>
      </c>
      <c r="H29" s="17">
        <v>10</v>
      </c>
      <c r="I29" s="17">
        <v>1436.0840000000001</v>
      </c>
      <c r="J29" s="17">
        <v>20411.879000000001</v>
      </c>
      <c r="K29" s="17">
        <v>102.126</v>
      </c>
      <c r="L29" s="17">
        <v>11.467000000000001</v>
      </c>
      <c r="M29" s="17">
        <v>113.592</v>
      </c>
    </row>
    <row r="30" spans="2:13" x14ac:dyDescent="0.25">
      <c r="B30" s="16" t="s">
        <v>578</v>
      </c>
      <c r="C30" s="17">
        <v>278</v>
      </c>
      <c r="D30" s="17">
        <v>173</v>
      </c>
      <c r="E30" s="17">
        <v>40</v>
      </c>
      <c r="F30" s="17">
        <v>27</v>
      </c>
      <c r="G30" s="17">
        <v>20</v>
      </c>
      <c r="H30" s="17">
        <v>18</v>
      </c>
      <c r="I30" s="17">
        <v>24227.429</v>
      </c>
      <c r="J30" s="17">
        <v>185068.94099999999</v>
      </c>
      <c r="K30" s="17">
        <v>1788.1869999999999</v>
      </c>
      <c r="L30" s="17">
        <v>64.665999999999997</v>
      </c>
      <c r="M30" s="17">
        <v>1852.8520000000001</v>
      </c>
    </row>
    <row r="31" spans="2:13" x14ac:dyDescent="0.25">
      <c r="B31" s="16" t="s">
        <v>579</v>
      </c>
      <c r="C31" s="17">
        <v>132</v>
      </c>
      <c r="D31" s="17">
        <v>82</v>
      </c>
      <c r="E31" s="17">
        <v>19</v>
      </c>
      <c r="F31" s="17">
        <v>9</v>
      </c>
      <c r="G31" s="17">
        <v>5</v>
      </c>
      <c r="H31" s="17">
        <v>17</v>
      </c>
      <c r="I31" s="17">
        <v>3724.7849999999999</v>
      </c>
      <c r="J31" s="17">
        <v>74557.976999999999</v>
      </c>
      <c r="K31" s="17">
        <v>255.78299999999999</v>
      </c>
      <c r="L31" s="17">
        <v>42.838000000000001</v>
      </c>
      <c r="M31" s="17">
        <v>298.62099999999998</v>
      </c>
    </row>
    <row r="32" spans="2:13" x14ac:dyDescent="0.25">
      <c r="B32" s="16" t="s">
        <v>580</v>
      </c>
      <c r="C32" s="17">
        <v>76</v>
      </c>
      <c r="D32" s="17">
        <v>47</v>
      </c>
      <c r="E32" s="17">
        <v>5</v>
      </c>
      <c r="F32" s="17">
        <v>8</v>
      </c>
      <c r="G32" s="17">
        <v>9</v>
      </c>
      <c r="H32" s="17">
        <v>7</v>
      </c>
      <c r="I32" s="17">
        <v>2962.221</v>
      </c>
      <c r="J32" s="17">
        <v>28881.778999999999</v>
      </c>
      <c r="K32" s="17">
        <v>192.333</v>
      </c>
      <c r="L32" s="17">
        <v>14.311999999999999</v>
      </c>
      <c r="M32" s="17">
        <v>206.64500000000001</v>
      </c>
    </row>
    <row r="33" spans="2:13" x14ac:dyDescent="0.25">
      <c r="B33" s="16" t="s">
        <v>581</v>
      </c>
      <c r="C33" s="17">
        <v>251</v>
      </c>
      <c r="D33" s="17">
        <v>166</v>
      </c>
      <c r="E33" s="17">
        <v>25</v>
      </c>
      <c r="F33" s="17">
        <v>18</v>
      </c>
      <c r="G33" s="17">
        <v>18</v>
      </c>
      <c r="H33" s="17">
        <v>24</v>
      </c>
      <c r="I33" s="17">
        <v>42313.536</v>
      </c>
      <c r="J33" s="17">
        <v>234736.66500000001</v>
      </c>
      <c r="K33" s="17">
        <v>3291.5140000000001</v>
      </c>
      <c r="L33" s="17">
        <v>70.802999999999997</v>
      </c>
      <c r="M33" s="17">
        <v>3362.317</v>
      </c>
    </row>
    <row r="34" spans="2:13" x14ac:dyDescent="0.25">
      <c r="B34" s="16" t="s">
        <v>582</v>
      </c>
      <c r="C34" s="17">
        <v>381</v>
      </c>
      <c r="D34" s="17">
        <v>262</v>
      </c>
      <c r="E34" s="17">
        <v>44</v>
      </c>
      <c r="F34" s="17">
        <v>26</v>
      </c>
      <c r="G34" s="17">
        <v>22</v>
      </c>
      <c r="H34" s="17">
        <v>27</v>
      </c>
      <c r="I34" s="17">
        <v>26666.036</v>
      </c>
      <c r="J34" s="17">
        <v>234861.03099999999</v>
      </c>
      <c r="K34" s="17">
        <v>1977.421</v>
      </c>
      <c r="L34" s="17">
        <v>93.213999999999999</v>
      </c>
      <c r="M34" s="17">
        <v>2070.634</v>
      </c>
    </row>
    <row r="35" spans="2:13" x14ac:dyDescent="0.25">
      <c r="B35" s="16" t="s">
        <v>583</v>
      </c>
      <c r="C35" s="17">
        <v>375</v>
      </c>
      <c r="D35" s="17">
        <v>281</v>
      </c>
      <c r="E35" s="17">
        <v>33</v>
      </c>
      <c r="F35" s="17">
        <v>21</v>
      </c>
      <c r="G35" s="17">
        <v>12</v>
      </c>
      <c r="H35" s="17">
        <v>28</v>
      </c>
      <c r="I35" s="17">
        <v>44950.402000000002</v>
      </c>
      <c r="J35" s="17">
        <v>256582.747</v>
      </c>
      <c r="K35" s="17">
        <v>3384.0430000000001</v>
      </c>
      <c r="L35" s="17">
        <v>115.935</v>
      </c>
      <c r="M35" s="17">
        <v>3499.9780000000001</v>
      </c>
    </row>
    <row r="36" spans="2:13" x14ac:dyDescent="0.25">
      <c r="B36" s="16" t="s">
        <v>584</v>
      </c>
      <c r="C36" s="17">
        <v>214</v>
      </c>
      <c r="D36" s="17">
        <v>142</v>
      </c>
      <c r="E36" s="17">
        <v>20</v>
      </c>
      <c r="F36" s="17">
        <v>18</v>
      </c>
      <c r="G36" s="17">
        <v>19</v>
      </c>
      <c r="H36" s="17">
        <v>15</v>
      </c>
      <c r="I36" s="17">
        <v>16822.671999999999</v>
      </c>
      <c r="J36" s="17">
        <v>190412.40599999999</v>
      </c>
      <c r="K36" s="17">
        <v>1241.018</v>
      </c>
      <c r="L36" s="17">
        <v>51.53</v>
      </c>
      <c r="M36" s="17">
        <v>1292.548</v>
      </c>
    </row>
    <row r="37" spans="2:13" x14ac:dyDescent="0.25">
      <c r="B37" s="16" t="s">
        <v>585</v>
      </c>
      <c r="C37" s="17">
        <v>226</v>
      </c>
      <c r="D37" s="17">
        <v>140</v>
      </c>
      <c r="E37" s="17">
        <v>34</v>
      </c>
      <c r="F37" s="17">
        <v>15</v>
      </c>
      <c r="G37" s="17">
        <v>22</v>
      </c>
      <c r="H37" s="17">
        <v>15</v>
      </c>
      <c r="I37" s="17">
        <v>16745.915000000001</v>
      </c>
      <c r="J37" s="17">
        <v>156000.42199999999</v>
      </c>
      <c r="K37" s="17">
        <v>1290.0730000000001</v>
      </c>
      <c r="L37" s="17">
        <v>53.305</v>
      </c>
      <c r="M37" s="17">
        <v>1343.3779999999999</v>
      </c>
    </row>
    <row r="38" spans="2:13" x14ac:dyDescent="0.25">
      <c r="B38" s="16" t="s">
        <v>586</v>
      </c>
      <c r="C38" s="17">
        <v>323</v>
      </c>
      <c r="D38" s="17">
        <v>197</v>
      </c>
      <c r="E38" s="17">
        <v>50</v>
      </c>
      <c r="F38" s="17">
        <v>28</v>
      </c>
      <c r="G38" s="17">
        <v>27</v>
      </c>
      <c r="H38" s="17">
        <v>21</v>
      </c>
      <c r="I38" s="17">
        <v>35714.656999999999</v>
      </c>
      <c r="J38" s="17">
        <v>211293.894</v>
      </c>
      <c r="K38" s="17">
        <v>2787.739</v>
      </c>
      <c r="L38" s="17">
        <v>78.244</v>
      </c>
      <c r="M38" s="17">
        <v>2865.9830000000002</v>
      </c>
    </row>
    <row r="39" spans="2:13" x14ac:dyDescent="0.25">
      <c r="B39" s="16" t="s">
        <v>587</v>
      </c>
      <c r="C39" s="17">
        <v>136</v>
      </c>
      <c r="D39" s="17">
        <v>82</v>
      </c>
      <c r="E39" s="17">
        <v>21</v>
      </c>
      <c r="F39" s="17">
        <v>11</v>
      </c>
      <c r="G39" s="17">
        <v>13</v>
      </c>
      <c r="H39" s="17">
        <v>9</v>
      </c>
      <c r="I39" s="17">
        <v>5664.5159999999996</v>
      </c>
      <c r="J39" s="17">
        <v>48547.756000000001</v>
      </c>
      <c r="K39" s="17">
        <v>398.37700000000001</v>
      </c>
      <c r="L39" s="17">
        <v>38.279000000000003</v>
      </c>
      <c r="M39" s="17">
        <v>436.65499999999997</v>
      </c>
    </row>
    <row r="40" spans="2:13" x14ac:dyDescent="0.25">
      <c r="B40" s="16" t="s">
        <v>588</v>
      </c>
      <c r="C40" s="17">
        <v>757</v>
      </c>
      <c r="D40" s="17">
        <v>545</v>
      </c>
      <c r="E40" s="17">
        <v>83</v>
      </c>
      <c r="F40" s="17">
        <v>46</v>
      </c>
      <c r="G40" s="17">
        <v>42</v>
      </c>
      <c r="H40" s="17">
        <v>41</v>
      </c>
      <c r="I40" s="17">
        <v>235396.98699999999</v>
      </c>
      <c r="J40" s="17">
        <v>949206.19200000004</v>
      </c>
      <c r="K40" s="17">
        <v>19254.985000000001</v>
      </c>
      <c r="L40" s="17">
        <v>260.74799999999999</v>
      </c>
      <c r="M40" s="17">
        <v>19515.733</v>
      </c>
    </row>
    <row r="41" spans="2:13" x14ac:dyDescent="0.25">
      <c r="B41" s="16" t="s">
        <v>589</v>
      </c>
      <c r="C41" s="17">
        <v>161</v>
      </c>
      <c r="D41" s="17">
        <v>111</v>
      </c>
      <c r="E41" s="17">
        <v>21</v>
      </c>
      <c r="F41" s="17">
        <v>6</v>
      </c>
      <c r="G41" s="17">
        <v>12</v>
      </c>
      <c r="H41" s="17">
        <v>11</v>
      </c>
      <c r="I41" s="17">
        <v>34601.707000000002</v>
      </c>
      <c r="J41" s="17">
        <v>144427.59599999999</v>
      </c>
      <c r="K41" s="17">
        <v>2770.694</v>
      </c>
      <c r="L41" s="17">
        <v>38.555</v>
      </c>
      <c r="M41" s="17">
        <v>2809.248</v>
      </c>
    </row>
    <row r="42" spans="2:13" x14ac:dyDescent="0.25">
      <c r="B42" s="16" t="s">
        <v>590</v>
      </c>
      <c r="C42" s="17">
        <v>134</v>
      </c>
      <c r="D42" s="17">
        <v>71</v>
      </c>
      <c r="E42" s="17">
        <v>28</v>
      </c>
      <c r="F42" s="17">
        <v>10</v>
      </c>
      <c r="G42" s="17">
        <v>5</v>
      </c>
      <c r="H42" s="17">
        <v>20</v>
      </c>
      <c r="I42" s="17">
        <v>10587.295</v>
      </c>
      <c r="J42" s="17">
        <v>90150.297999999995</v>
      </c>
      <c r="K42" s="17">
        <v>809.81</v>
      </c>
      <c r="L42" s="17">
        <v>38.6</v>
      </c>
      <c r="M42" s="17">
        <v>848.41</v>
      </c>
    </row>
    <row r="43" spans="2:13" x14ac:dyDescent="0.25">
      <c r="B43" s="16" t="s">
        <v>591</v>
      </c>
      <c r="C43" s="17">
        <v>276</v>
      </c>
      <c r="D43" s="17">
        <v>161</v>
      </c>
      <c r="E43" s="17">
        <v>40</v>
      </c>
      <c r="F43" s="17">
        <v>32</v>
      </c>
      <c r="G43" s="17">
        <v>20</v>
      </c>
      <c r="H43" s="17">
        <v>23</v>
      </c>
      <c r="I43" s="17">
        <v>17265.736000000001</v>
      </c>
      <c r="J43" s="17">
        <v>217074.861</v>
      </c>
      <c r="K43" s="17">
        <v>1238.2360000000001</v>
      </c>
      <c r="L43" s="17">
        <v>75.763999999999996</v>
      </c>
      <c r="M43" s="17">
        <v>1314</v>
      </c>
    </row>
    <row r="44" spans="2:13" x14ac:dyDescent="0.25">
      <c r="B44" s="16" t="s">
        <v>592</v>
      </c>
      <c r="C44" s="17">
        <v>1102</v>
      </c>
      <c r="D44" s="17">
        <v>814</v>
      </c>
      <c r="E44" s="17">
        <v>131</v>
      </c>
      <c r="F44" s="17">
        <v>55</v>
      </c>
      <c r="G44" s="17">
        <v>57</v>
      </c>
      <c r="H44" s="17">
        <v>45</v>
      </c>
      <c r="I44" s="17">
        <v>94149.686000000002</v>
      </c>
      <c r="J44" s="17">
        <v>712819.86600000004</v>
      </c>
      <c r="K44" s="17">
        <v>6969.6610000000001</v>
      </c>
      <c r="L44" s="17">
        <v>357.27600000000001</v>
      </c>
      <c r="M44" s="17">
        <v>7326.9369999999999</v>
      </c>
    </row>
    <row r="45" spans="2:13" x14ac:dyDescent="0.25">
      <c r="B45" s="16" t="s">
        <v>593</v>
      </c>
      <c r="C45" s="17">
        <v>80</v>
      </c>
      <c r="D45" s="17">
        <v>49</v>
      </c>
      <c r="E45" s="17">
        <v>10</v>
      </c>
      <c r="F45" s="17">
        <v>9</v>
      </c>
      <c r="G45" s="17">
        <v>4</v>
      </c>
      <c r="H45" s="17">
        <v>8</v>
      </c>
      <c r="I45" s="17">
        <v>1536.9870000000001</v>
      </c>
      <c r="J45" s="17">
        <v>30237.306</v>
      </c>
      <c r="K45" s="17">
        <v>90.206000000000003</v>
      </c>
      <c r="L45" s="17">
        <v>23.85</v>
      </c>
      <c r="M45" s="17">
        <v>114.057</v>
      </c>
    </row>
    <row r="46" spans="2:13" x14ac:dyDescent="0.25">
      <c r="B46" s="16" t="s">
        <v>594</v>
      </c>
      <c r="C46" s="17">
        <v>264</v>
      </c>
      <c r="D46" s="17">
        <v>173</v>
      </c>
      <c r="E46" s="17">
        <v>35</v>
      </c>
      <c r="F46" s="17">
        <v>19</v>
      </c>
      <c r="G46" s="17">
        <v>16</v>
      </c>
      <c r="H46" s="17">
        <v>21</v>
      </c>
      <c r="I46" s="17">
        <v>22543.911</v>
      </c>
      <c r="J46" s="17">
        <v>304481.21600000001</v>
      </c>
      <c r="K46" s="17">
        <v>1623.96</v>
      </c>
      <c r="L46" s="17">
        <v>102.304</v>
      </c>
      <c r="M46" s="17">
        <v>1726.2639999999999</v>
      </c>
    </row>
    <row r="47" spans="2:13" x14ac:dyDescent="0.25">
      <c r="B47" s="16" t="s">
        <v>595</v>
      </c>
      <c r="C47" s="17">
        <v>329</v>
      </c>
      <c r="D47" s="17">
        <v>232</v>
      </c>
      <c r="E47" s="17">
        <v>44</v>
      </c>
      <c r="F47" s="17">
        <v>24</v>
      </c>
      <c r="G47" s="17">
        <v>13</v>
      </c>
      <c r="H47" s="17">
        <v>16</v>
      </c>
      <c r="I47" s="17">
        <v>44456.118999999999</v>
      </c>
      <c r="J47" s="17">
        <v>253896.19899999999</v>
      </c>
      <c r="K47" s="17">
        <v>3474.9169999999999</v>
      </c>
      <c r="L47" s="17">
        <v>88.787999999999997</v>
      </c>
      <c r="M47" s="17">
        <v>3563.7049999999999</v>
      </c>
    </row>
    <row r="48" spans="2:13" x14ac:dyDescent="0.25">
      <c r="B48" s="25" t="s">
        <v>596</v>
      </c>
      <c r="C48" s="26">
        <v>3447</v>
      </c>
      <c r="D48" s="26">
        <v>2777</v>
      </c>
      <c r="E48" s="26">
        <v>380</v>
      </c>
      <c r="F48" s="26">
        <v>170</v>
      </c>
      <c r="G48" s="26">
        <v>96</v>
      </c>
      <c r="H48" s="26">
        <v>24</v>
      </c>
      <c r="I48" s="26">
        <v>342656.19</v>
      </c>
      <c r="J48" s="26">
        <v>3173564.3629999999</v>
      </c>
      <c r="K48" s="26">
        <v>25608.264999999999</v>
      </c>
      <c r="L48" s="26">
        <v>1156.577</v>
      </c>
      <c r="M48" s="26">
        <v>26764.843000000001</v>
      </c>
    </row>
    <row r="49" spans="2:13" x14ac:dyDescent="0.25">
      <c r="B49" s="16" t="s">
        <v>597</v>
      </c>
      <c r="C49" s="17">
        <v>90</v>
      </c>
      <c r="D49" s="17">
        <v>72</v>
      </c>
      <c r="E49" s="17">
        <v>7</v>
      </c>
      <c r="F49" s="17">
        <v>0</v>
      </c>
      <c r="G49" s="17">
        <v>5</v>
      </c>
      <c r="H49" s="17">
        <v>6</v>
      </c>
      <c r="I49" s="17">
        <v>2145.6129999999998</v>
      </c>
      <c r="J49" s="17">
        <v>16254.261</v>
      </c>
      <c r="K49" s="17">
        <v>135.608</v>
      </c>
      <c r="L49" s="17">
        <v>22.824000000000002</v>
      </c>
      <c r="M49" s="17">
        <v>158.43199999999999</v>
      </c>
    </row>
    <row r="50" spans="2:13" x14ac:dyDescent="0.25">
      <c r="B50" s="16" t="s">
        <v>598</v>
      </c>
      <c r="C50" s="17">
        <v>223</v>
      </c>
      <c r="D50" s="17">
        <v>156</v>
      </c>
      <c r="E50" s="17">
        <v>25</v>
      </c>
      <c r="F50" s="17">
        <v>12</v>
      </c>
      <c r="G50" s="17">
        <v>11</v>
      </c>
      <c r="H50" s="17">
        <v>19</v>
      </c>
      <c r="I50" s="17">
        <v>11193.555</v>
      </c>
      <c r="J50" s="17">
        <v>85551.66</v>
      </c>
      <c r="K50" s="17">
        <v>774.07600000000002</v>
      </c>
      <c r="L50" s="17">
        <v>53.975999999999999</v>
      </c>
      <c r="M50" s="17">
        <v>828.053</v>
      </c>
    </row>
    <row r="51" spans="2:13" x14ac:dyDescent="0.25">
      <c r="B51" s="16" t="s">
        <v>599</v>
      </c>
      <c r="C51" s="17">
        <v>477</v>
      </c>
      <c r="D51" s="17">
        <v>329</v>
      </c>
      <c r="E51" s="17">
        <v>57</v>
      </c>
      <c r="F51" s="17">
        <v>32</v>
      </c>
      <c r="G51" s="17">
        <v>25</v>
      </c>
      <c r="H51" s="17">
        <v>34</v>
      </c>
      <c r="I51" s="17">
        <v>61588.091999999997</v>
      </c>
      <c r="J51" s="17">
        <v>495503.28399999999</v>
      </c>
      <c r="K51" s="17">
        <v>4713.4690000000001</v>
      </c>
      <c r="L51" s="17">
        <v>99.391999999999996</v>
      </c>
      <c r="M51" s="17">
        <v>4812.8609999999999</v>
      </c>
    </row>
    <row r="52" spans="2:13" x14ac:dyDescent="0.25">
      <c r="B52" s="16" t="s">
        <v>600</v>
      </c>
      <c r="C52" s="17">
        <v>47</v>
      </c>
      <c r="D52" s="17">
        <v>28</v>
      </c>
      <c r="E52" s="17">
        <v>3</v>
      </c>
      <c r="F52" s="17">
        <v>5</v>
      </c>
      <c r="G52" s="17">
        <v>7</v>
      </c>
      <c r="H52" s="17">
        <v>4</v>
      </c>
      <c r="I52" s="17">
        <v>3595.8409999999999</v>
      </c>
      <c r="J52" s="17">
        <v>48151.735999999997</v>
      </c>
      <c r="K52" s="17">
        <v>275.36799999999999</v>
      </c>
      <c r="L52" s="17">
        <v>8.9130000000000003</v>
      </c>
      <c r="M52" s="17">
        <v>284.28199999999998</v>
      </c>
    </row>
    <row r="53" spans="2:13" x14ac:dyDescent="0.25">
      <c r="B53" s="16" t="s">
        <v>601</v>
      </c>
      <c r="C53" s="17">
        <v>227</v>
      </c>
      <c r="D53" s="17">
        <v>131</v>
      </c>
      <c r="E53" s="17">
        <v>41</v>
      </c>
      <c r="F53" s="17">
        <v>20</v>
      </c>
      <c r="G53" s="17">
        <v>16</v>
      </c>
      <c r="H53" s="17">
        <v>19</v>
      </c>
      <c r="I53" s="17">
        <v>25851.868999999999</v>
      </c>
      <c r="J53" s="17">
        <v>404948.565</v>
      </c>
      <c r="K53" s="17">
        <v>2035.355</v>
      </c>
      <c r="L53" s="17">
        <v>145.976</v>
      </c>
      <c r="M53" s="17">
        <v>2181.3310000000001</v>
      </c>
    </row>
    <row r="54" spans="2:13" x14ac:dyDescent="0.25">
      <c r="B54" s="16" t="s">
        <v>602</v>
      </c>
      <c r="C54" s="17">
        <v>45</v>
      </c>
      <c r="D54" s="17">
        <v>25</v>
      </c>
      <c r="E54" s="17">
        <v>5</v>
      </c>
      <c r="F54" s="17">
        <v>7</v>
      </c>
      <c r="G54" s="17">
        <v>2</v>
      </c>
      <c r="H54" s="17">
        <v>6</v>
      </c>
      <c r="I54" s="17">
        <v>346.25099999999998</v>
      </c>
      <c r="J54" s="17">
        <v>5655.6750000000002</v>
      </c>
      <c r="K54" s="17">
        <v>19.867000000000001</v>
      </c>
      <c r="L54" s="17">
        <v>11.038</v>
      </c>
      <c r="M54" s="17">
        <v>30.905000000000001</v>
      </c>
    </row>
    <row r="55" spans="2:13" x14ac:dyDescent="0.25">
      <c r="B55" s="16" t="s">
        <v>603</v>
      </c>
      <c r="C55" s="17">
        <v>86</v>
      </c>
      <c r="D55" s="17">
        <v>49</v>
      </c>
      <c r="E55" s="17">
        <v>13</v>
      </c>
      <c r="F55" s="17">
        <v>6</v>
      </c>
      <c r="G55" s="17">
        <v>7</v>
      </c>
      <c r="H55" s="17">
        <v>11</v>
      </c>
      <c r="I55" s="17">
        <v>3962.8939999999998</v>
      </c>
      <c r="J55" s="17">
        <v>38834.11</v>
      </c>
      <c r="K55" s="17">
        <v>271.91899999999998</v>
      </c>
      <c r="L55" s="17">
        <v>23.018999999999998</v>
      </c>
      <c r="M55" s="17">
        <v>294.93799999999999</v>
      </c>
    </row>
    <row r="56" spans="2:13" x14ac:dyDescent="0.25">
      <c r="B56" s="16" t="s">
        <v>604</v>
      </c>
      <c r="C56" s="17">
        <v>118</v>
      </c>
      <c r="D56" s="17">
        <v>73</v>
      </c>
      <c r="E56" s="17">
        <v>14</v>
      </c>
      <c r="F56" s="17">
        <v>9</v>
      </c>
      <c r="G56" s="17">
        <v>11</v>
      </c>
      <c r="H56" s="17">
        <v>11</v>
      </c>
      <c r="I56" s="17">
        <v>2717.2269999999999</v>
      </c>
      <c r="J56" s="17">
        <v>42834.178999999996</v>
      </c>
      <c r="K56" s="17">
        <v>168.876</v>
      </c>
      <c r="L56" s="17">
        <v>34.235999999999997</v>
      </c>
      <c r="M56" s="17">
        <v>203.11199999999999</v>
      </c>
    </row>
    <row r="57" spans="2:13" x14ac:dyDescent="0.25">
      <c r="B57" s="16" t="s">
        <v>605</v>
      </c>
      <c r="C57" s="17">
        <v>21</v>
      </c>
      <c r="D57" s="17">
        <v>16</v>
      </c>
      <c r="E57" s="17">
        <v>2</v>
      </c>
      <c r="F57" s="17">
        <v>2</v>
      </c>
      <c r="G57" s="17">
        <v>0</v>
      </c>
      <c r="H57" s="17">
        <v>1</v>
      </c>
      <c r="I57" s="17">
        <v>118.151</v>
      </c>
      <c r="J57" s="17">
        <v>8765.393</v>
      </c>
      <c r="K57" s="17">
        <v>6.5759999999999996</v>
      </c>
      <c r="L57" s="17">
        <v>9.2789999999999999</v>
      </c>
      <c r="M57" s="17">
        <v>15.855</v>
      </c>
    </row>
    <row r="58" spans="2:13" x14ac:dyDescent="0.25">
      <c r="B58" s="16" t="s">
        <v>606</v>
      </c>
      <c r="C58" s="17">
        <v>91</v>
      </c>
      <c r="D58" s="17">
        <v>61</v>
      </c>
      <c r="E58" s="17">
        <v>9</v>
      </c>
      <c r="F58" s="17">
        <v>6</v>
      </c>
      <c r="G58" s="17">
        <v>6</v>
      </c>
      <c r="H58" s="17">
        <v>9</v>
      </c>
      <c r="I58" s="17">
        <v>4786.7049999999999</v>
      </c>
      <c r="J58" s="17">
        <v>32917.798999999999</v>
      </c>
      <c r="K58" s="17">
        <v>330.57400000000001</v>
      </c>
      <c r="L58" s="17">
        <v>19.780999999999999</v>
      </c>
      <c r="M58" s="17">
        <v>350.35500000000002</v>
      </c>
    </row>
    <row r="59" spans="2:13" x14ac:dyDescent="0.25">
      <c r="B59" s="16" t="s">
        <v>607</v>
      </c>
      <c r="C59" s="17">
        <v>118</v>
      </c>
      <c r="D59" s="17">
        <v>66</v>
      </c>
      <c r="E59" s="17">
        <v>17</v>
      </c>
      <c r="F59" s="17">
        <v>8</v>
      </c>
      <c r="G59" s="17">
        <v>11</v>
      </c>
      <c r="H59" s="17">
        <v>16</v>
      </c>
      <c r="I59" s="17">
        <v>11584.797</v>
      </c>
      <c r="J59" s="17">
        <v>85737.161999999997</v>
      </c>
      <c r="K59" s="17">
        <v>870.60500000000002</v>
      </c>
      <c r="L59" s="17">
        <v>36.536999999999999</v>
      </c>
      <c r="M59" s="17">
        <v>907.14200000000005</v>
      </c>
    </row>
    <row r="60" spans="2:13" x14ac:dyDescent="0.25">
      <c r="B60" s="16" t="s">
        <v>608</v>
      </c>
      <c r="C60" s="17">
        <v>97</v>
      </c>
      <c r="D60" s="17">
        <v>71</v>
      </c>
      <c r="E60" s="17">
        <v>10</v>
      </c>
      <c r="F60" s="17">
        <v>3</v>
      </c>
      <c r="G60" s="17">
        <v>7</v>
      </c>
      <c r="H60" s="17">
        <v>6</v>
      </c>
      <c r="I60" s="17">
        <v>4823.87</v>
      </c>
      <c r="J60" s="17">
        <v>88496.019</v>
      </c>
      <c r="K60" s="17">
        <v>353.35199999999998</v>
      </c>
      <c r="L60" s="17">
        <v>25.937999999999999</v>
      </c>
      <c r="M60" s="17">
        <v>379.29</v>
      </c>
    </row>
    <row r="61" spans="2:13" x14ac:dyDescent="0.25">
      <c r="B61" s="16" t="s">
        <v>609</v>
      </c>
      <c r="C61" s="17">
        <v>154</v>
      </c>
      <c r="D61" s="17">
        <v>117</v>
      </c>
      <c r="E61" s="17">
        <v>19</v>
      </c>
      <c r="F61" s="17">
        <v>7</v>
      </c>
      <c r="G61" s="17">
        <v>4</v>
      </c>
      <c r="H61" s="17">
        <v>7</v>
      </c>
      <c r="I61" s="17">
        <v>9774.3580000000002</v>
      </c>
      <c r="J61" s="17">
        <v>48512.057000000001</v>
      </c>
      <c r="K61" s="17">
        <v>724.07600000000002</v>
      </c>
      <c r="L61" s="17">
        <v>45.655999999999999</v>
      </c>
      <c r="M61" s="17">
        <v>769.73299999999995</v>
      </c>
    </row>
    <row r="62" spans="2:13" x14ac:dyDescent="0.25">
      <c r="B62" s="16" t="s">
        <v>610</v>
      </c>
      <c r="C62" s="17">
        <v>199</v>
      </c>
      <c r="D62" s="17">
        <v>160</v>
      </c>
      <c r="E62" s="17">
        <v>19</v>
      </c>
      <c r="F62" s="17">
        <v>7</v>
      </c>
      <c r="G62" s="17">
        <v>6</v>
      </c>
      <c r="H62" s="17">
        <v>7</v>
      </c>
      <c r="I62" s="17">
        <v>10535.798000000001</v>
      </c>
      <c r="J62" s="17">
        <v>97639.880999999994</v>
      </c>
      <c r="K62" s="17">
        <v>702.755</v>
      </c>
      <c r="L62" s="17">
        <v>54.518000000000001</v>
      </c>
      <c r="M62" s="17">
        <v>757.274</v>
      </c>
    </row>
    <row r="63" spans="2:13" x14ac:dyDescent="0.25">
      <c r="B63" s="16" t="s">
        <v>611</v>
      </c>
      <c r="C63" s="17">
        <v>161</v>
      </c>
      <c r="D63" s="17">
        <v>106</v>
      </c>
      <c r="E63" s="17">
        <v>24</v>
      </c>
      <c r="F63" s="17">
        <v>9</v>
      </c>
      <c r="G63" s="17">
        <v>14</v>
      </c>
      <c r="H63" s="17">
        <v>8</v>
      </c>
      <c r="I63" s="17">
        <v>7189.4449999999997</v>
      </c>
      <c r="J63" s="17">
        <v>82221.498000000007</v>
      </c>
      <c r="K63" s="17">
        <v>474.40699999999998</v>
      </c>
      <c r="L63" s="17">
        <v>39.963000000000001</v>
      </c>
      <c r="M63" s="17">
        <v>514.37</v>
      </c>
    </row>
    <row r="64" spans="2:13" x14ac:dyDescent="0.25">
      <c r="B64" s="16" t="s">
        <v>612</v>
      </c>
      <c r="C64" s="17">
        <v>52</v>
      </c>
      <c r="D64" s="17">
        <v>28</v>
      </c>
      <c r="E64" s="17">
        <v>10</v>
      </c>
      <c r="F64" s="17">
        <v>4</v>
      </c>
      <c r="G64" s="17">
        <v>3</v>
      </c>
      <c r="H64" s="17">
        <v>7</v>
      </c>
      <c r="I64" s="17">
        <v>1330.595</v>
      </c>
      <c r="J64" s="17">
        <v>19555.342000000001</v>
      </c>
      <c r="K64" s="17">
        <v>82.682000000000002</v>
      </c>
      <c r="L64" s="17">
        <v>10.449</v>
      </c>
      <c r="M64" s="17">
        <v>93.131</v>
      </c>
    </row>
    <row r="65" spans="2:13" x14ac:dyDescent="0.25">
      <c r="B65" s="16" t="s">
        <v>613</v>
      </c>
      <c r="C65" s="17">
        <v>19</v>
      </c>
      <c r="D65" s="17">
        <v>10</v>
      </c>
      <c r="E65" s="17">
        <v>2</v>
      </c>
      <c r="F65" s="17">
        <v>2</v>
      </c>
      <c r="G65" s="17">
        <v>2</v>
      </c>
      <c r="H65" s="17">
        <v>3</v>
      </c>
      <c r="I65" s="17">
        <v>148.62</v>
      </c>
      <c r="J65" s="17">
        <v>4923.799</v>
      </c>
      <c r="K65" s="17">
        <v>10.214</v>
      </c>
      <c r="L65" s="17">
        <v>4.2009999999999996</v>
      </c>
      <c r="M65" s="17">
        <v>14.414999999999999</v>
      </c>
    </row>
    <row r="66" spans="2:13" x14ac:dyDescent="0.25">
      <c r="B66" s="16" t="s">
        <v>614</v>
      </c>
      <c r="C66" s="17">
        <v>55</v>
      </c>
      <c r="D66" s="17">
        <v>28</v>
      </c>
      <c r="E66" s="17">
        <v>7</v>
      </c>
      <c r="F66" s="17">
        <v>7</v>
      </c>
      <c r="G66" s="17">
        <v>8</v>
      </c>
      <c r="H66" s="17">
        <v>5</v>
      </c>
      <c r="I66" s="17">
        <v>2248.3629999999998</v>
      </c>
      <c r="J66" s="17">
        <v>17277.442999999999</v>
      </c>
      <c r="K66" s="17">
        <v>144.01300000000001</v>
      </c>
      <c r="L66" s="17">
        <v>9.9789999999999992</v>
      </c>
      <c r="M66" s="17">
        <v>153.99199999999999</v>
      </c>
    </row>
    <row r="67" spans="2:13" x14ac:dyDescent="0.25">
      <c r="B67" s="16" t="s">
        <v>615</v>
      </c>
      <c r="C67" s="17">
        <v>403</v>
      </c>
      <c r="D67" s="17">
        <v>265</v>
      </c>
      <c r="E67" s="17">
        <v>67</v>
      </c>
      <c r="F67" s="17">
        <v>27</v>
      </c>
      <c r="G67" s="17">
        <v>21</v>
      </c>
      <c r="H67" s="17">
        <v>23</v>
      </c>
      <c r="I67" s="17">
        <v>68402.021999999997</v>
      </c>
      <c r="J67" s="17">
        <v>626456.66799999995</v>
      </c>
      <c r="K67" s="17">
        <v>5316.7190000000001</v>
      </c>
      <c r="L67" s="17">
        <v>180.89</v>
      </c>
      <c r="M67" s="17">
        <v>5497.6080000000002</v>
      </c>
    </row>
    <row r="68" spans="2:13" x14ac:dyDescent="0.25">
      <c r="B68" s="16" t="s">
        <v>616</v>
      </c>
      <c r="C68" s="17">
        <v>140</v>
      </c>
      <c r="D68" s="17">
        <v>97</v>
      </c>
      <c r="E68" s="17">
        <v>17</v>
      </c>
      <c r="F68" s="17">
        <v>6</v>
      </c>
      <c r="G68" s="17">
        <v>8</v>
      </c>
      <c r="H68" s="17">
        <v>12</v>
      </c>
      <c r="I68" s="17">
        <v>9400.4220000000005</v>
      </c>
      <c r="J68" s="17">
        <v>56902.955000000002</v>
      </c>
      <c r="K68" s="17">
        <v>723.23500000000001</v>
      </c>
      <c r="L68" s="17">
        <v>33.777000000000001</v>
      </c>
      <c r="M68" s="17">
        <v>757.01300000000003</v>
      </c>
    </row>
    <row r="69" spans="2:13" x14ac:dyDescent="0.25">
      <c r="B69" s="16" t="s">
        <v>498</v>
      </c>
      <c r="C69" s="17">
        <v>948</v>
      </c>
      <c r="D69" s="17">
        <v>634</v>
      </c>
      <c r="E69" s="17">
        <v>126</v>
      </c>
      <c r="F69" s="17">
        <v>71</v>
      </c>
      <c r="G69" s="17">
        <v>58</v>
      </c>
      <c r="H69" s="17">
        <v>59</v>
      </c>
      <c r="I69" s="17">
        <v>88954.521999999997</v>
      </c>
      <c r="J69" s="17">
        <v>726289.85499999998</v>
      </c>
      <c r="K69" s="17">
        <v>6588.067</v>
      </c>
      <c r="L69" s="17">
        <v>225.83699999999999</v>
      </c>
      <c r="M69" s="17">
        <v>6813.9040000000005</v>
      </c>
    </row>
    <row r="70" spans="2:13" x14ac:dyDescent="0.25">
      <c r="B70" s="16" t="s">
        <v>617</v>
      </c>
      <c r="C70" s="17">
        <v>181</v>
      </c>
      <c r="D70" s="17">
        <v>118</v>
      </c>
      <c r="E70" s="17">
        <v>31</v>
      </c>
      <c r="F70" s="17">
        <v>10</v>
      </c>
      <c r="G70" s="17">
        <v>13</v>
      </c>
      <c r="H70" s="17">
        <v>9</v>
      </c>
      <c r="I70" s="17">
        <v>11957.18</v>
      </c>
      <c r="J70" s="17">
        <v>140135.022</v>
      </c>
      <c r="K70" s="17">
        <v>886.45100000000002</v>
      </c>
      <c r="L70" s="17">
        <v>60.396000000000001</v>
      </c>
      <c r="M70" s="17">
        <v>946.84799999999996</v>
      </c>
    </row>
    <row r="71" spans="2:13" x14ac:dyDescent="0.25">
      <c r="B71" s="25" t="s">
        <v>618</v>
      </c>
      <c r="C71" s="26">
        <v>2238</v>
      </c>
      <c r="D71" s="26">
        <v>1647</v>
      </c>
      <c r="E71" s="26">
        <v>298</v>
      </c>
      <c r="F71" s="26">
        <v>171</v>
      </c>
      <c r="G71" s="26">
        <v>98</v>
      </c>
      <c r="H71" s="26">
        <v>24</v>
      </c>
      <c r="I71" s="26">
        <v>252096.83300000001</v>
      </c>
      <c r="J71" s="26">
        <v>2276140.8939999999</v>
      </c>
      <c r="K71" s="26">
        <v>19185.414000000001</v>
      </c>
      <c r="L71" s="26">
        <v>872.16499999999996</v>
      </c>
      <c r="M71" s="26">
        <v>20057.579000000002</v>
      </c>
    </row>
    <row r="72" spans="2:13" x14ac:dyDescent="0.25">
      <c r="B72" s="16" t="s">
        <v>619</v>
      </c>
      <c r="C72" s="17">
        <v>82</v>
      </c>
      <c r="D72" s="17">
        <v>47</v>
      </c>
      <c r="E72" s="17">
        <v>6</v>
      </c>
      <c r="F72" s="17">
        <v>7</v>
      </c>
      <c r="G72" s="17">
        <v>11</v>
      </c>
      <c r="H72" s="17">
        <v>11</v>
      </c>
      <c r="I72" s="17">
        <v>3854.1390000000001</v>
      </c>
      <c r="J72" s="17">
        <v>38538.938000000002</v>
      </c>
      <c r="K72" s="17">
        <v>285.88900000000001</v>
      </c>
      <c r="L72" s="17">
        <v>19.321000000000002</v>
      </c>
      <c r="M72" s="17">
        <v>305.20999999999998</v>
      </c>
    </row>
    <row r="73" spans="2:13" x14ac:dyDescent="0.25">
      <c r="B73" s="16" t="s">
        <v>620</v>
      </c>
      <c r="C73" s="17">
        <v>169</v>
      </c>
      <c r="D73" s="17">
        <v>94</v>
      </c>
      <c r="E73" s="17">
        <v>24</v>
      </c>
      <c r="F73" s="17">
        <v>17</v>
      </c>
      <c r="G73" s="17">
        <v>14</v>
      </c>
      <c r="H73" s="17">
        <v>20</v>
      </c>
      <c r="I73" s="17">
        <v>13787.357</v>
      </c>
      <c r="J73" s="17">
        <v>194422.86600000001</v>
      </c>
      <c r="K73" s="17">
        <v>1059.414</v>
      </c>
      <c r="L73" s="17">
        <v>118.976</v>
      </c>
      <c r="M73" s="17">
        <v>1178.3900000000001</v>
      </c>
    </row>
    <row r="74" spans="2:13" x14ac:dyDescent="0.25">
      <c r="B74" s="16" t="s">
        <v>621</v>
      </c>
      <c r="C74" s="17">
        <v>52</v>
      </c>
      <c r="D74" s="17">
        <v>26</v>
      </c>
      <c r="E74" s="17">
        <v>11</v>
      </c>
      <c r="F74" s="17">
        <v>3</v>
      </c>
      <c r="G74" s="17">
        <v>5</v>
      </c>
      <c r="H74" s="17">
        <v>7</v>
      </c>
      <c r="I74" s="17">
        <v>5945.8490000000002</v>
      </c>
      <c r="J74" s="17">
        <v>26291.256000000001</v>
      </c>
      <c r="K74" s="17">
        <v>480.62700000000001</v>
      </c>
      <c r="L74" s="17">
        <v>11.661</v>
      </c>
      <c r="M74" s="17">
        <v>492.28800000000001</v>
      </c>
    </row>
    <row r="75" spans="2:13" x14ac:dyDescent="0.25">
      <c r="B75" s="16" t="s">
        <v>622</v>
      </c>
      <c r="C75" s="17">
        <v>64</v>
      </c>
      <c r="D75" s="17">
        <v>36</v>
      </c>
      <c r="E75" s="17">
        <v>8</v>
      </c>
      <c r="F75" s="17">
        <v>5</v>
      </c>
      <c r="G75" s="17">
        <v>3</v>
      </c>
      <c r="H75" s="17">
        <v>12</v>
      </c>
      <c r="I75" s="17">
        <v>700.08399999999995</v>
      </c>
      <c r="J75" s="17">
        <v>18354.242999999999</v>
      </c>
      <c r="K75" s="17">
        <v>41.42</v>
      </c>
      <c r="L75" s="17">
        <v>15.773999999999999</v>
      </c>
      <c r="M75" s="17">
        <v>57.195</v>
      </c>
    </row>
    <row r="76" spans="2:13" x14ac:dyDescent="0.25">
      <c r="B76" s="16" t="s">
        <v>623</v>
      </c>
      <c r="C76" s="17">
        <v>38</v>
      </c>
      <c r="D76" s="17">
        <v>23</v>
      </c>
      <c r="E76" s="17">
        <v>5</v>
      </c>
      <c r="F76" s="17">
        <v>2</v>
      </c>
      <c r="G76" s="17">
        <v>0</v>
      </c>
      <c r="H76" s="17">
        <v>8</v>
      </c>
      <c r="I76" s="17">
        <v>1195.646</v>
      </c>
      <c r="J76" s="17">
        <v>9874.7990000000009</v>
      </c>
      <c r="K76" s="17">
        <v>83.488</v>
      </c>
      <c r="L76" s="17">
        <v>7.5609999999999999</v>
      </c>
      <c r="M76" s="17">
        <v>91.049000000000007</v>
      </c>
    </row>
    <row r="77" spans="2:13" x14ac:dyDescent="0.25">
      <c r="B77" s="16" t="s">
        <v>463</v>
      </c>
      <c r="C77" s="17">
        <v>829</v>
      </c>
      <c r="D77" s="17">
        <v>532</v>
      </c>
      <c r="E77" s="17">
        <v>114</v>
      </c>
      <c r="F77" s="17">
        <v>64</v>
      </c>
      <c r="G77" s="17">
        <v>65</v>
      </c>
      <c r="H77" s="17">
        <v>54</v>
      </c>
      <c r="I77" s="17">
        <v>94118.524000000005</v>
      </c>
      <c r="J77" s="17">
        <v>944979.08900000004</v>
      </c>
      <c r="K77" s="17">
        <v>7256.1239999999998</v>
      </c>
      <c r="L77" s="17">
        <v>339.346</v>
      </c>
      <c r="M77" s="17">
        <v>7595.47</v>
      </c>
    </row>
    <row r="78" spans="2:13" x14ac:dyDescent="0.25">
      <c r="B78" s="16" t="s">
        <v>624</v>
      </c>
      <c r="C78" s="17">
        <v>39</v>
      </c>
      <c r="D78" s="17">
        <v>23</v>
      </c>
      <c r="E78" s="17">
        <v>3</v>
      </c>
      <c r="F78" s="17">
        <v>3</v>
      </c>
      <c r="G78" s="17">
        <v>1</v>
      </c>
      <c r="H78" s="17">
        <v>9</v>
      </c>
      <c r="I78" s="17">
        <v>1161.9090000000001</v>
      </c>
      <c r="J78" s="17">
        <v>7785.2470000000003</v>
      </c>
      <c r="K78" s="17">
        <v>72.284999999999997</v>
      </c>
      <c r="L78" s="17">
        <v>5.6639999999999997</v>
      </c>
      <c r="M78" s="17">
        <v>77.948999999999998</v>
      </c>
    </row>
    <row r="79" spans="2:13" x14ac:dyDescent="0.25">
      <c r="B79" s="16" t="s">
        <v>625</v>
      </c>
      <c r="C79" s="17">
        <v>16</v>
      </c>
      <c r="D79" s="17">
        <v>10</v>
      </c>
      <c r="E79" s="17">
        <v>2</v>
      </c>
      <c r="F79" s="17">
        <v>0</v>
      </c>
      <c r="G79" s="17">
        <v>1</v>
      </c>
      <c r="H79" s="17">
        <v>3</v>
      </c>
      <c r="I79" s="17">
        <v>266.63900000000001</v>
      </c>
      <c r="J79" s="17">
        <v>3989.768</v>
      </c>
      <c r="K79" s="17">
        <v>15.446</v>
      </c>
      <c r="L79" s="17">
        <v>3.02</v>
      </c>
      <c r="M79" s="17">
        <v>18.466000000000001</v>
      </c>
    </row>
    <row r="80" spans="2:13" x14ac:dyDescent="0.25">
      <c r="B80" s="16" t="s">
        <v>626</v>
      </c>
      <c r="C80" s="17">
        <v>23</v>
      </c>
      <c r="D80" s="17">
        <v>11</v>
      </c>
      <c r="E80" s="17">
        <v>3</v>
      </c>
      <c r="F80" s="17">
        <v>1</v>
      </c>
      <c r="G80" s="17">
        <v>1</v>
      </c>
      <c r="H80" s="17">
        <v>7</v>
      </c>
      <c r="I80" s="17">
        <v>434.423</v>
      </c>
      <c r="J80" s="17">
        <v>3821.4580000000001</v>
      </c>
      <c r="K80" s="17">
        <v>25.216000000000001</v>
      </c>
      <c r="L80" s="17">
        <v>4.2439999999999998</v>
      </c>
      <c r="M80" s="17">
        <v>29.46</v>
      </c>
    </row>
    <row r="81" spans="2:13" x14ac:dyDescent="0.25">
      <c r="B81" s="16" t="s">
        <v>627</v>
      </c>
      <c r="C81" s="17">
        <v>164</v>
      </c>
      <c r="D81" s="17">
        <v>93</v>
      </c>
      <c r="E81" s="17">
        <v>23</v>
      </c>
      <c r="F81" s="17">
        <v>22</v>
      </c>
      <c r="G81" s="17">
        <v>15</v>
      </c>
      <c r="H81" s="17">
        <v>11</v>
      </c>
      <c r="I81" s="17">
        <v>8987.5239999999994</v>
      </c>
      <c r="J81" s="17">
        <v>79235.539000000004</v>
      </c>
      <c r="K81" s="17">
        <v>622.13199999999995</v>
      </c>
      <c r="L81" s="17">
        <v>41.234000000000002</v>
      </c>
      <c r="M81" s="17">
        <v>663.36599999999999</v>
      </c>
    </row>
    <row r="82" spans="2:13" x14ac:dyDescent="0.25">
      <c r="B82" s="16" t="s">
        <v>628</v>
      </c>
      <c r="C82" s="17">
        <v>235</v>
      </c>
      <c r="D82" s="17">
        <v>143</v>
      </c>
      <c r="E82" s="17">
        <v>28</v>
      </c>
      <c r="F82" s="17">
        <v>14</v>
      </c>
      <c r="G82" s="17">
        <v>26</v>
      </c>
      <c r="H82" s="17">
        <v>24</v>
      </c>
      <c r="I82" s="17">
        <v>48528.76</v>
      </c>
      <c r="J82" s="17">
        <v>340024.67200000002</v>
      </c>
      <c r="K82" s="17">
        <v>3847.0839999999998</v>
      </c>
      <c r="L82" s="17">
        <v>77.959999999999994</v>
      </c>
      <c r="M82" s="17">
        <v>3925.0439999999999</v>
      </c>
    </row>
    <row r="83" spans="2:13" x14ac:dyDescent="0.25">
      <c r="B83" s="16" t="s">
        <v>629</v>
      </c>
      <c r="C83" s="17">
        <v>17</v>
      </c>
      <c r="D83" s="17">
        <v>8</v>
      </c>
      <c r="E83" s="17">
        <v>1</v>
      </c>
      <c r="F83" s="17">
        <v>1</v>
      </c>
      <c r="G83" s="17">
        <v>3</v>
      </c>
      <c r="H83" s="17">
        <v>4</v>
      </c>
      <c r="I83" s="17">
        <v>184.51599999999999</v>
      </c>
      <c r="J83" s="17">
        <v>3212.4490000000001</v>
      </c>
      <c r="K83" s="17">
        <v>12.234999999999999</v>
      </c>
      <c r="L83" s="17">
        <v>1.6839999999999999</v>
      </c>
      <c r="M83" s="17">
        <v>13.919</v>
      </c>
    </row>
    <row r="84" spans="2:13" x14ac:dyDescent="0.25">
      <c r="B84" s="16" t="s">
        <v>630</v>
      </c>
      <c r="C84" s="17">
        <v>13</v>
      </c>
      <c r="D84" s="17">
        <v>6</v>
      </c>
      <c r="E84" s="17">
        <v>1</v>
      </c>
      <c r="F84" s="17">
        <v>0</v>
      </c>
      <c r="G84" s="17">
        <v>2</v>
      </c>
      <c r="H84" s="17">
        <v>4</v>
      </c>
      <c r="I84" s="17">
        <v>322.77</v>
      </c>
      <c r="J84" s="17">
        <v>3272.8780000000002</v>
      </c>
      <c r="K84" s="17">
        <v>19.259</v>
      </c>
      <c r="L84" s="17">
        <v>1.5609999999999999</v>
      </c>
      <c r="M84" s="17">
        <v>20.82</v>
      </c>
    </row>
    <row r="85" spans="2:13" x14ac:dyDescent="0.25">
      <c r="B85" s="16" t="s">
        <v>631</v>
      </c>
      <c r="C85" s="17">
        <v>52</v>
      </c>
      <c r="D85" s="17">
        <v>27</v>
      </c>
      <c r="E85" s="17">
        <v>7</v>
      </c>
      <c r="F85" s="17">
        <v>5</v>
      </c>
      <c r="G85" s="17">
        <v>4</v>
      </c>
      <c r="H85" s="17">
        <v>9</v>
      </c>
      <c r="I85" s="17">
        <v>3507.2950000000001</v>
      </c>
      <c r="J85" s="17">
        <v>35410.6</v>
      </c>
      <c r="K85" s="17">
        <v>251.38300000000001</v>
      </c>
      <c r="L85" s="17">
        <v>20.222000000000001</v>
      </c>
      <c r="M85" s="17">
        <v>271.60500000000002</v>
      </c>
    </row>
    <row r="86" spans="2:13" x14ac:dyDescent="0.25">
      <c r="B86" s="16" t="s">
        <v>632</v>
      </c>
      <c r="C86" s="17">
        <v>65</v>
      </c>
      <c r="D86" s="17">
        <v>33</v>
      </c>
      <c r="E86" s="17">
        <v>13</v>
      </c>
      <c r="F86" s="17">
        <v>5</v>
      </c>
      <c r="G86" s="17">
        <v>7</v>
      </c>
      <c r="H86" s="17">
        <v>7</v>
      </c>
      <c r="I86" s="17">
        <v>3727.0230000000001</v>
      </c>
      <c r="J86" s="17">
        <v>25685.272000000001</v>
      </c>
      <c r="K86" s="17">
        <v>258.07</v>
      </c>
      <c r="L86" s="17">
        <v>12.773</v>
      </c>
      <c r="M86" s="17">
        <v>270.84399999999999</v>
      </c>
    </row>
    <row r="87" spans="2:13" x14ac:dyDescent="0.25">
      <c r="B87" s="16" t="s">
        <v>633</v>
      </c>
      <c r="C87" s="17">
        <v>54</v>
      </c>
      <c r="D87" s="17">
        <v>27</v>
      </c>
      <c r="E87" s="17">
        <v>6</v>
      </c>
      <c r="F87" s="17">
        <v>5</v>
      </c>
      <c r="G87" s="17">
        <v>7</v>
      </c>
      <c r="H87" s="17">
        <v>9</v>
      </c>
      <c r="I87" s="17">
        <v>1282.02</v>
      </c>
      <c r="J87" s="17">
        <v>22524.971000000001</v>
      </c>
      <c r="K87" s="17">
        <v>85.396000000000001</v>
      </c>
      <c r="L87" s="17">
        <v>10.865</v>
      </c>
      <c r="M87" s="17">
        <v>96.26</v>
      </c>
    </row>
    <row r="88" spans="2:13" x14ac:dyDescent="0.25">
      <c r="B88" s="16" t="s">
        <v>634</v>
      </c>
      <c r="C88" s="17">
        <v>44</v>
      </c>
      <c r="D88" s="17">
        <v>23</v>
      </c>
      <c r="E88" s="17">
        <v>2</v>
      </c>
      <c r="F88" s="17">
        <v>2</v>
      </c>
      <c r="G88" s="17">
        <v>5</v>
      </c>
      <c r="H88" s="17">
        <v>12</v>
      </c>
      <c r="I88" s="17">
        <v>1018.638</v>
      </c>
      <c r="J88" s="17">
        <v>7875.7420000000002</v>
      </c>
      <c r="K88" s="17">
        <v>69.028999999999996</v>
      </c>
      <c r="L88" s="17">
        <v>8.9960000000000004</v>
      </c>
      <c r="M88" s="17">
        <v>78.025000000000006</v>
      </c>
    </row>
    <row r="89" spans="2:13" x14ac:dyDescent="0.25">
      <c r="B89" s="16" t="s">
        <v>635</v>
      </c>
      <c r="C89" s="17">
        <v>139</v>
      </c>
      <c r="D89" s="17">
        <v>77</v>
      </c>
      <c r="E89" s="17">
        <v>21</v>
      </c>
      <c r="F89" s="17">
        <v>14</v>
      </c>
      <c r="G89" s="17">
        <v>12</v>
      </c>
      <c r="H89" s="17">
        <v>15</v>
      </c>
      <c r="I89" s="17">
        <v>20758.490000000002</v>
      </c>
      <c r="J89" s="17">
        <v>148163.715</v>
      </c>
      <c r="K89" s="17">
        <v>1580.0820000000001</v>
      </c>
      <c r="L89" s="17">
        <v>37.017000000000003</v>
      </c>
      <c r="M89" s="17">
        <v>1617.0989999999999</v>
      </c>
    </row>
    <row r="90" spans="2:13" x14ac:dyDescent="0.25">
      <c r="B90" s="16" t="s">
        <v>636</v>
      </c>
      <c r="C90" s="17">
        <v>36</v>
      </c>
      <c r="D90" s="17">
        <v>18</v>
      </c>
      <c r="E90" s="17">
        <v>4</v>
      </c>
      <c r="F90" s="17">
        <v>3</v>
      </c>
      <c r="G90" s="17">
        <v>3</v>
      </c>
      <c r="H90" s="17">
        <v>8</v>
      </c>
      <c r="I90" s="17">
        <v>1976.4649999999999</v>
      </c>
      <c r="J90" s="17">
        <v>17165.436000000002</v>
      </c>
      <c r="K90" s="17">
        <v>133.30600000000001</v>
      </c>
      <c r="L90" s="17">
        <v>6.5449999999999999</v>
      </c>
      <c r="M90" s="17">
        <v>139.851</v>
      </c>
    </row>
    <row r="91" spans="2:13" x14ac:dyDescent="0.25">
      <c r="B91" s="16" t="s">
        <v>637</v>
      </c>
      <c r="C91" s="17">
        <v>72</v>
      </c>
      <c r="D91" s="17">
        <v>45</v>
      </c>
      <c r="E91" s="17">
        <v>7</v>
      </c>
      <c r="F91" s="17">
        <v>1</v>
      </c>
      <c r="G91" s="17">
        <v>9</v>
      </c>
      <c r="H91" s="17">
        <v>10</v>
      </c>
      <c r="I91" s="17">
        <v>11837.76</v>
      </c>
      <c r="J91" s="17">
        <v>76351.303</v>
      </c>
      <c r="K91" s="17">
        <v>940.09199999999998</v>
      </c>
      <c r="L91" s="17">
        <v>15.494</v>
      </c>
      <c r="M91" s="17">
        <v>955.58699999999999</v>
      </c>
    </row>
    <row r="92" spans="2:13" x14ac:dyDescent="0.25">
      <c r="B92" s="16" t="s">
        <v>638</v>
      </c>
      <c r="C92" s="17">
        <v>112</v>
      </c>
      <c r="D92" s="17">
        <v>67</v>
      </c>
      <c r="E92" s="17">
        <v>9</v>
      </c>
      <c r="F92" s="17">
        <v>8</v>
      </c>
      <c r="G92" s="17">
        <v>9</v>
      </c>
      <c r="H92" s="17">
        <v>19</v>
      </c>
      <c r="I92" s="17">
        <v>6733.1090000000004</v>
      </c>
      <c r="J92" s="17">
        <v>65216.451999999997</v>
      </c>
      <c r="K92" s="17">
        <v>490.36599999999999</v>
      </c>
      <c r="L92" s="17">
        <v>27.495999999999999</v>
      </c>
      <c r="M92" s="17">
        <v>517.86199999999997</v>
      </c>
    </row>
    <row r="93" spans="2:13" x14ac:dyDescent="0.25">
      <c r="B93" s="16" t="s">
        <v>639</v>
      </c>
      <c r="C93" s="17">
        <v>61</v>
      </c>
      <c r="D93" s="17">
        <v>34</v>
      </c>
      <c r="E93" s="17">
        <v>8</v>
      </c>
      <c r="F93" s="17">
        <v>4</v>
      </c>
      <c r="G93" s="17">
        <v>4</v>
      </c>
      <c r="H93" s="17">
        <v>11</v>
      </c>
      <c r="I93" s="17">
        <v>2224.3969999999999</v>
      </c>
      <c r="J93" s="17">
        <v>21304.326000000001</v>
      </c>
      <c r="K93" s="17">
        <v>150.41399999999999</v>
      </c>
      <c r="L93" s="17">
        <v>12.036</v>
      </c>
      <c r="M93" s="17">
        <v>162.44999999999999</v>
      </c>
    </row>
    <row r="94" spans="2:13" x14ac:dyDescent="0.25">
      <c r="B94" s="16" t="s">
        <v>640</v>
      </c>
      <c r="C94" s="17">
        <v>275</v>
      </c>
      <c r="D94" s="17">
        <v>168</v>
      </c>
      <c r="E94" s="17">
        <v>40</v>
      </c>
      <c r="F94" s="17">
        <v>28</v>
      </c>
      <c r="G94" s="17">
        <v>13</v>
      </c>
      <c r="H94" s="17">
        <v>26</v>
      </c>
      <c r="I94" s="17">
        <v>19543.493999999999</v>
      </c>
      <c r="J94" s="17">
        <v>182639.87400000001</v>
      </c>
      <c r="K94" s="17">
        <v>1406.6559999999999</v>
      </c>
      <c r="L94" s="17">
        <v>72.713999999999999</v>
      </c>
      <c r="M94" s="17">
        <v>1479.3689999999999</v>
      </c>
    </row>
    <row r="95" spans="2:13" x14ac:dyDescent="0.25">
      <c r="B95" s="25" t="s">
        <v>641</v>
      </c>
      <c r="C95" s="26">
        <v>1990</v>
      </c>
      <c r="D95" s="26">
        <v>1536</v>
      </c>
      <c r="E95" s="26">
        <v>248</v>
      </c>
      <c r="F95" s="26">
        <v>121</v>
      </c>
      <c r="G95" s="26">
        <v>62</v>
      </c>
      <c r="H95" s="26">
        <v>23</v>
      </c>
      <c r="I95" s="26">
        <v>200863.68</v>
      </c>
      <c r="J95" s="26">
        <v>1543491.1189999999</v>
      </c>
      <c r="K95" s="26">
        <v>15338.575000000001</v>
      </c>
      <c r="L95" s="26">
        <v>736.00900000000001</v>
      </c>
      <c r="M95" s="26">
        <v>16074.584000000001</v>
      </c>
    </row>
    <row r="96" spans="2:13" x14ac:dyDescent="0.25">
      <c r="B96" s="16" t="s">
        <v>642</v>
      </c>
      <c r="C96" s="17">
        <v>211</v>
      </c>
      <c r="D96" s="17">
        <v>143</v>
      </c>
      <c r="E96" s="17">
        <v>25</v>
      </c>
      <c r="F96" s="17">
        <v>20</v>
      </c>
      <c r="G96" s="17">
        <v>5</v>
      </c>
      <c r="H96" s="17">
        <v>18</v>
      </c>
      <c r="I96" s="17">
        <v>6981.2690000000002</v>
      </c>
      <c r="J96" s="17">
        <v>78073.160999999993</v>
      </c>
      <c r="K96" s="17">
        <v>448.45</v>
      </c>
      <c r="L96" s="17">
        <v>57.587000000000003</v>
      </c>
      <c r="M96" s="17">
        <v>506.03699999999998</v>
      </c>
    </row>
    <row r="97" spans="2:13" x14ac:dyDescent="0.25">
      <c r="B97" s="16" t="s">
        <v>643</v>
      </c>
      <c r="C97" s="17">
        <v>90</v>
      </c>
      <c r="D97" s="17">
        <v>44</v>
      </c>
      <c r="E97" s="17">
        <v>23</v>
      </c>
      <c r="F97" s="17">
        <v>9</v>
      </c>
      <c r="G97" s="17">
        <v>6</v>
      </c>
      <c r="H97" s="17">
        <v>8</v>
      </c>
      <c r="I97" s="17">
        <v>1155.0139999999999</v>
      </c>
      <c r="J97" s="17">
        <v>17661.267</v>
      </c>
      <c r="K97" s="17">
        <v>75.188999999999993</v>
      </c>
      <c r="L97" s="17">
        <v>16.88</v>
      </c>
      <c r="M97" s="17">
        <v>92.069000000000003</v>
      </c>
    </row>
    <row r="98" spans="2:13" x14ac:dyDescent="0.25">
      <c r="B98" s="16" t="s">
        <v>644</v>
      </c>
      <c r="C98" s="17">
        <v>66</v>
      </c>
      <c r="D98" s="17">
        <v>42</v>
      </c>
      <c r="E98" s="17">
        <v>8</v>
      </c>
      <c r="F98" s="17">
        <v>7</v>
      </c>
      <c r="G98" s="17">
        <v>6</v>
      </c>
      <c r="H98" s="17">
        <v>3</v>
      </c>
      <c r="I98" s="17">
        <v>14139.844999999999</v>
      </c>
      <c r="J98" s="17">
        <v>62074.870999999999</v>
      </c>
      <c r="K98" s="17">
        <v>1130.876</v>
      </c>
      <c r="L98" s="17">
        <v>10.736000000000001</v>
      </c>
      <c r="M98" s="17">
        <v>1141.6120000000001</v>
      </c>
    </row>
    <row r="99" spans="2:13" x14ac:dyDescent="0.25">
      <c r="B99" s="16" t="s">
        <v>645</v>
      </c>
      <c r="C99" s="17">
        <v>60</v>
      </c>
      <c r="D99" s="17">
        <v>39</v>
      </c>
      <c r="E99" s="17">
        <v>8</v>
      </c>
      <c r="F99" s="17">
        <v>4</v>
      </c>
      <c r="G99" s="17">
        <v>4</v>
      </c>
      <c r="H99" s="17">
        <v>5</v>
      </c>
      <c r="I99" s="17">
        <v>13108.53</v>
      </c>
      <c r="J99" s="17">
        <v>126176.94500000001</v>
      </c>
      <c r="K99" s="17">
        <v>1072.0419999999999</v>
      </c>
      <c r="L99" s="17">
        <v>67.713999999999999</v>
      </c>
      <c r="M99" s="17">
        <v>1139.7570000000001</v>
      </c>
    </row>
    <row r="100" spans="2:13" x14ac:dyDescent="0.25">
      <c r="B100" s="16" t="s">
        <v>646</v>
      </c>
      <c r="C100" s="17">
        <v>121</v>
      </c>
      <c r="D100" s="17">
        <v>78</v>
      </c>
      <c r="E100" s="17">
        <v>14</v>
      </c>
      <c r="F100" s="17">
        <v>9</v>
      </c>
      <c r="G100" s="17">
        <v>7</v>
      </c>
      <c r="H100" s="17">
        <v>13</v>
      </c>
      <c r="I100" s="17">
        <v>8848.6110000000008</v>
      </c>
      <c r="J100" s="17">
        <v>89465.001999999993</v>
      </c>
      <c r="K100" s="17">
        <v>630.03300000000002</v>
      </c>
      <c r="L100" s="17">
        <v>49.238999999999997</v>
      </c>
      <c r="M100" s="17">
        <v>679.27200000000005</v>
      </c>
    </row>
    <row r="101" spans="2:13" x14ac:dyDescent="0.25">
      <c r="B101" s="16" t="s">
        <v>647</v>
      </c>
      <c r="C101" s="17">
        <v>70</v>
      </c>
      <c r="D101" s="17">
        <v>44</v>
      </c>
      <c r="E101" s="17">
        <v>8</v>
      </c>
      <c r="F101" s="17">
        <v>6</v>
      </c>
      <c r="G101" s="17">
        <v>5</v>
      </c>
      <c r="H101" s="17">
        <v>7</v>
      </c>
      <c r="I101" s="17">
        <v>4433.3059999999996</v>
      </c>
      <c r="J101" s="17">
        <v>38278.351999999999</v>
      </c>
      <c r="K101" s="17">
        <v>315.68</v>
      </c>
      <c r="L101" s="17">
        <v>11.305</v>
      </c>
      <c r="M101" s="17">
        <v>326.98500000000001</v>
      </c>
    </row>
    <row r="102" spans="2:13" x14ac:dyDescent="0.25">
      <c r="B102" s="16" t="s">
        <v>648</v>
      </c>
      <c r="C102" s="17">
        <v>32</v>
      </c>
      <c r="D102" s="17">
        <v>21</v>
      </c>
      <c r="E102" s="17">
        <v>5</v>
      </c>
      <c r="F102" s="17">
        <v>1</v>
      </c>
      <c r="G102" s="17">
        <v>3</v>
      </c>
      <c r="H102" s="17">
        <v>2</v>
      </c>
      <c r="I102" s="17">
        <v>3117.0430000000001</v>
      </c>
      <c r="J102" s="17">
        <v>28151.353999999999</v>
      </c>
      <c r="K102" s="17">
        <v>241.649</v>
      </c>
      <c r="L102" s="17">
        <v>22.594000000000001</v>
      </c>
      <c r="M102" s="17">
        <v>264.24400000000003</v>
      </c>
    </row>
    <row r="103" spans="2:13" x14ac:dyDescent="0.25">
      <c r="B103" s="16" t="s">
        <v>649</v>
      </c>
      <c r="C103" s="17">
        <v>34</v>
      </c>
      <c r="D103" s="17">
        <v>19</v>
      </c>
      <c r="E103" s="17">
        <v>8</v>
      </c>
      <c r="F103" s="17">
        <v>1</v>
      </c>
      <c r="G103" s="17">
        <v>2</v>
      </c>
      <c r="H103" s="17">
        <v>4</v>
      </c>
      <c r="I103" s="17">
        <v>777.154</v>
      </c>
      <c r="J103" s="17">
        <v>6298.8549999999996</v>
      </c>
      <c r="K103" s="17">
        <v>45.670999999999999</v>
      </c>
      <c r="L103" s="17">
        <v>6.3070000000000004</v>
      </c>
      <c r="M103" s="17">
        <v>51.976999999999997</v>
      </c>
    </row>
    <row r="104" spans="2:13" x14ac:dyDescent="0.25">
      <c r="B104" s="16" t="s">
        <v>650</v>
      </c>
      <c r="C104" s="17">
        <v>330</v>
      </c>
      <c r="D104" s="17">
        <v>200</v>
      </c>
      <c r="E104" s="17">
        <v>62</v>
      </c>
      <c r="F104" s="17">
        <v>33</v>
      </c>
      <c r="G104" s="17">
        <v>13</v>
      </c>
      <c r="H104" s="17">
        <v>22</v>
      </c>
      <c r="I104" s="17">
        <v>27214.429</v>
      </c>
      <c r="J104" s="17">
        <v>162643.96400000001</v>
      </c>
      <c r="K104" s="17">
        <v>2028.049</v>
      </c>
      <c r="L104" s="17">
        <v>65.882000000000005</v>
      </c>
      <c r="M104" s="17">
        <v>2093.931</v>
      </c>
    </row>
    <row r="105" spans="2:13" x14ac:dyDescent="0.25">
      <c r="B105" s="16" t="s">
        <v>651</v>
      </c>
      <c r="C105" s="17">
        <v>111</v>
      </c>
      <c r="D105" s="17">
        <v>66</v>
      </c>
      <c r="E105" s="17">
        <v>14</v>
      </c>
      <c r="F105" s="17">
        <v>14</v>
      </c>
      <c r="G105" s="17">
        <v>7</v>
      </c>
      <c r="H105" s="17">
        <v>10</v>
      </c>
      <c r="I105" s="17">
        <v>12512.380999999999</v>
      </c>
      <c r="J105" s="17">
        <v>93608.548999999999</v>
      </c>
      <c r="K105" s="17">
        <v>968.95699999999999</v>
      </c>
      <c r="L105" s="17">
        <v>44.552</v>
      </c>
      <c r="M105" s="17">
        <v>1013.509</v>
      </c>
    </row>
    <row r="106" spans="2:13" x14ac:dyDescent="0.25">
      <c r="B106" s="16" t="s">
        <v>652</v>
      </c>
      <c r="C106" s="17">
        <v>550</v>
      </c>
      <c r="D106" s="17">
        <v>336</v>
      </c>
      <c r="E106" s="17">
        <v>90</v>
      </c>
      <c r="F106" s="17">
        <v>49</v>
      </c>
      <c r="G106" s="17">
        <v>34</v>
      </c>
      <c r="H106" s="17">
        <v>41</v>
      </c>
      <c r="I106" s="17">
        <v>73814.607999999993</v>
      </c>
      <c r="J106" s="17">
        <v>488704.04399999999</v>
      </c>
      <c r="K106" s="17">
        <v>5905.1509999999998</v>
      </c>
      <c r="L106" s="17">
        <v>232.739</v>
      </c>
      <c r="M106" s="17">
        <v>6137.89</v>
      </c>
    </row>
    <row r="107" spans="2:13" x14ac:dyDescent="0.25">
      <c r="B107" s="16" t="s">
        <v>653</v>
      </c>
      <c r="C107" s="17">
        <v>40</v>
      </c>
      <c r="D107" s="17">
        <v>21</v>
      </c>
      <c r="E107" s="17">
        <v>7</v>
      </c>
      <c r="F107" s="17">
        <v>4</v>
      </c>
      <c r="G107" s="17">
        <v>4</v>
      </c>
      <c r="H107" s="17">
        <v>4</v>
      </c>
      <c r="I107" s="17">
        <v>2357.3530000000001</v>
      </c>
      <c r="J107" s="17">
        <v>22715.062999999998</v>
      </c>
      <c r="K107" s="17">
        <v>170.62</v>
      </c>
      <c r="L107" s="17">
        <v>5.0730000000000004</v>
      </c>
      <c r="M107" s="17">
        <v>175.69300000000001</v>
      </c>
    </row>
    <row r="108" spans="2:13" x14ac:dyDescent="0.25">
      <c r="B108" s="16" t="s">
        <v>654</v>
      </c>
      <c r="C108" s="17">
        <v>37</v>
      </c>
      <c r="D108" s="17">
        <v>25</v>
      </c>
      <c r="E108" s="17">
        <v>7</v>
      </c>
      <c r="F108" s="17">
        <v>2</v>
      </c>
      <c r="G108" s="17">
        <v>1</v>
      </c>
      <c r="H108" s="17">
        <v>2</v>
      </c>
      <c r="I108" s="17">
        <v>546.48800000000006</v>
      </c>
      <c r="J108" s="17">
        <v>10598.192999999999</v>
      </c>
      <c r="K108" s="17">
        <v>34.228000000000002</v>
      </c>
      <c r="L108" s="17">
        <v>6.3890000000000002</v>
      </c>
      <c r="M108" s="17">
        <v>40.618000000000002</v>
      </c>
    </row>
    <row r="109" spans="2:13" x14ac:dyDescent="0.25">
      <c r="B109" s="16" t="s">
        <v>655</v>
      </c>
      <c r="C109" s="17">
        <v>260</v>
      </c>
      <c r="D109" s="17">
        <v>175</v>
      </c>
      <c r="E109" s="17">
        <v>31</v>
      </c>
      <c r="F109" s="17">
        <v>16</v>
      </c>
      <c r="G109" s="17">
        <v>18</v>
      </c>
      <c r="H109" s="17">
        <v>20</v>
      </c>
      <c r="I109" s="17">
        <v>18561.794000000002</v>
      </c>
      <c r="J109" s="17">
        <v>164933.18700000001</v>
      </c>
      <c r="K109" s="17">
        <v>1346.8420000000001</v>
      </c>
      <c r="L109" s="17">
        <v>65.078000000000003</v>
      </c>
      <c r="M109" s="17">
        <v>1411.9190000000001</v>
      </c>
    </row>
    <row r="110" spans="2:13" x14ac:dyDescent="0.25">
      <c r="B110" s="16" t="s">
        <v>656</v>
      </c>
      <c r="C110" s="17">
        <v>74</v>
      </c>
      <c r="D110" s="17">
        <v>43</v>
      </c>
      <c r="E110" s="17">
        <v>10</v>
      </c>
      <c r="F110" s="17">
        <v>7</v>
      </c>
      <c r="G110" s="17">
        <v>2</v>
      </c>
      <c r="H110" s="17">
        <v>12</v>
      </c>
      <c r="I110" s="17">
        <v>1564.421</v>
      </c>
      <c r="J110" s="17">
        <v>22333.751</v>
      </c>
      <c r="K110" s="17">
        <v>107.485</v>
      </c>
      <c r="L110" s="17">
        <v>17.446999999999999</v>
      </c>
      <c r="M110" s="17">
        <v>124.932</v>
      </c>
    </row>
    <row r="111" spans="2:13" x14ac:dyDescent="0.25">
      <c r="B111" s="16" t="s">
        <v>657</v>
      </c>
      <c r="C111" s="17">
        <v>165</v>
      </c>
      <c r="D111" s="17">
        <v>100</v>
      </c>
      <c r="E111" s="17">
        <v>22</v>
      </c>
      <c r="F111" s="17">
        <v>13</v>
      </c>
      <c r="G111" s="17">
        <v>10</v>
      </c>
      <c r="H111" s="17">
        <v>20</v>
      </c>
      <c r="I111" s="17">
        <v>9005.7420000000002</v>
      </c>
      <c r="J111" s="17">
        <v>108180.359</v>
      </c>
      <c r="K111" s="17">
        <v>631.08399999999995</v>
      </c>
      <c r="L111" s="17">
        <v>42.347000000000001</v>
      </c>
      <c r="M111" s="17">
        <v>673.43100000000004</v>
      </c>
    </row>
    <row r="112" spans="2:13" x14ac:dyDescent="0.25">
      <c r="B112" s="16" t="s">
        <v>658</v>
      </c>
      <c r="C112" s="17">
        <v>63</v>
      </c>
      <c r="D112" s="17">
        <v>42</v>
      </c>
      <c r="E112" s="17">
        <v>5</v>
      </c>
      <c r="F112" s="17">
        <v>4</v>
      </c>
      <c r="G112" s="17">
        <v>6</v>
      </c>
      <c r="H112" s="17">
        <v>6</v>
      </c>
      <c r="I112" s="17">
        <v>2725.6909999999998</v>
      </c>
      <c r="J112" s="17">
        <v>23594.201000000001</v>
      </c>
      <c r="K112" s="17">
        <v>186.56700000000001</v>
      </c>
      <c r="L112" s="17">
        <v>14.14</v>
      </c>
      <c r="M112" s="17">
        <v>200.70699999999999</v>
      </c>
    </row>
    <row r="113" spans="2:13" x14ac:dyDescent="0.25">
      <c r="B113" s="25" t="s">
        <v>659</v>
      </c>
      <c r="C113" s="26">
        <v>1444</v>
      </c>
      <c r="D113" s="26">
        <v>1145</v>
      </c>
      <c r="E113" s="26">
        <v>166</v>
      </c>
      <c r="F113" s="26">
        <v>54</v>
      </c>
      <c r="G113" s="26">
        <v>55</v>
      </c>
      <c r="H113" s="26">
        <v>24</v>
      </c>
      <c r="I113" s="26">
        <v>140249.53400000001</v>
      </c>
      <c r="J113" s="26">
        <v>2123311.3659999999</v>
      </c>
      <c r="K113" s="26">
        <v>10520.41</v>
      </c>
      <c r="L113" s="26">
        <v>641.54100000000005</v>
      </c>
      <c r="M113" s="26">
        <v>11161.950999999999</v>
      </c>
    </row>
    <row r="114" spans="2:13" x14ac:dyDescent="0.25">
      <c r="B114" s="16" t="s">
        <v>660</v>
      </c>
      <c r="C114" s="17">
        <v>124</v>
      </c>
      <c r="D114" s="17">
        <v>72</v>
      </c>
      <c r="E114" s="17">
        <v>14</v>
      </c>
      <c r="F114" s="17">
        <v>12</v>
      </c>
      <c r="G114" s="17">
        <v>12</v>
      </c>
      <c r="H114" s="17">
        <v>14</v>
      </c>
      <c r="I114" s="17">
        <v>16121.362999999999</v>
      </c>
      <c r="J114" s="17">
        <v>137207.08600000001</v>
      </c>
      <c r="K114" s="17">
        <v>1237.43</v>
      </c>
      <c r="L114" s="17">
        <v>37.441000000000003</v>
      </c>
      <c r="M114" s="17">
        <v>1274.8710000000001</v>
      </c>
    </row>
    <row r="115" spans="2:13" x14ac:dyDescent="0.25">
      <c r="B115" s="16" t="s">
        <v>661</v>
      </c>
      <c r="C115" s="17">
        <v>419</v>
      </c>
      <c r="D115" s="17">
        <v>271</v>
      </c>
      <c r="E115" s="17">
        <v>53</v>
      </c>
      <c r="F115" s="17">
        <v>29</v>
      </c>
      <c r="G115" s="17">
        <v>28</v>
      </c>
      <c r="H115" s="17">
        <v>38</v>
      </c>
      <c r="I115" s="17">
        <v>37096.449999999997</v>
      </c>
      <c r="J115" s="17">
        <v>549540.55900000001</v>
      </c>
      <c r="K115" s="17">
        <v>2764.011</v>
      </c>
      <c r="L115" s="17">
        <v>242.268</v>
      </c>
      <c r="M115" s="17">
        <v>3006.279</v>
      </c>
    </row>
    <row r="116" spans="2:13" x14ac:dyDescent="0.25">
      <c r="B116" s="16" t="s">
        <v>662</v>
      </c>
      <c r="C116" s="17">
        <v>36</v>
      </c>
      <c r="D116" s="17">
        <v>22</v>
      </c>
      <c r="E116" s="17">
        <v>4</v>
      </c>
      <c r="F116" s="17">
        <v>2</v>
      </c>
      <c r="G116" s="17">
        <v>3</v>
      </c>
      <c r="H116" s="17">
        <v>5</v>
      </c>
      <c r="I116" s="17">
        <v>557.62900000000002</v>
      </c>
      <c r="J116" s="17">
        <v>13917.422</v>
      </c>
      <c r="K116" s="17">
        <v>38.89</v>
      </c>
      <c r="L116" s="17">
        <v>8.2439999999999998</v>
      </c>
      <c r="M116" s="17">
        <v>47.134</v>
      </c>
    </row>
    <row r="117" spans="2:13" x14ac:dyDescent="0.25">
      <c r="B117" s="16" t="s">
        <v>663</v>
      </c>
      <c r="C117" s="17">
        <v>151</v>
      </c>
      <c r="D117" s="17">
        <v>102</v>
      </c>
      <c r="E117" s="17">
        <v>20</v>
      </c>
      <c r="F117" s="17">
        <v>15</v>
      </c>
      <c r="G117" s="17">
        <v>5</v>
      </c>
      <c r="H117" s="17">
        <v>9</v>
      </c>
      <c r="I117" s="17">
        <v>8838.2000000000007</v>
      </c>
      <c r="J117" s="17">
        <v>83963.876999999993</v>
      </c>
      <c r="K117" s="17">
        <v>611.14300000000003</v>
      </c>
      <c r="L117" s="17">
        <v>28.632999999999999</v>
      </c>
      <c r="M117" s="17">
        <v>639.77599999999995</v>
      </c>
    </row>
    <row r="118" spans="2:13" x14ac:dyDescent="0.25">
      <c r="B118" s="16" t="s">
        <v>664</v>
      </c>
      <c r="C118" s="17">
        <v>85</v>
      </c>
      <c r="D118" s="17">
        <v>63</v>
      </c>
      <c r="E118" s="17">
        <v>6</v>
      </c>
      <c r="F118" s="17">
        <v>3</v>
      </c>
      <c r="G118" s="17">
        <v>3</v>
      </c>
      <c r="H118" s="17">
        <v>10</v>
      </c>
      <c r="I118" s="17">
        <v>2476.7460000000001</v>
      </c>
      <c r="J118" s="17">
        <v>40523.580999999998</v>
      </c>
      <c r="K118" s="17">
        <v>154.42699999999999</v>
      </c>
      <c r="L118" s="17">
        <v>18.991</v>
      </c>
      <c r="M118" s="17">
        <v>173.41800000000001</v>
      </c>
    </row>
    <row r="119" spans="2:13" x14ac:dyDescent="0.25">
      <c r="B119" s="16" t="s">
        <v>665</v>
      </c>
      <c r="C119" s="17">
        <v>47</v>
      </c>
      <c r="D119" s="17">
        <v>24</v>
      </c>
      <c r="E119" s="17">
        <v>5</v>
      </c>
      <c r="F119" s="17">
        <v>4</v>
      </c>
      <c r="G119" s="17">
        <v>7</v>
      </c>
      <c r="H119" s="17">
        <v>7</v>
      </c>
      <c r="I119" s="17">
        <v>3263.337</v>
      </c>
      <c r="J119" s="17">
        <v>13797.054</v>
      </c>
      <c r="K119" s="17">
        <v>235.23400000000001</v>
      </c>
      <c r="L119" s="17">
        <v>3.5259999999999998</v>
      </c>
      <c r="M119" s="17">
        <v>238.76</v>
      </c>
    </row>
    <row r="120" spans="2:13" x14ac:dyDescent="0.25">
      <c r="B120" s="16" t="s">
        <v>666</v>
      </c>
      <c r="C120" s="17">
        <v>92</v>
      </c>
      <c r="D120" s="17">
        <v>51</v>
      </c>
      <c r="E120" s="17">
        <v>5</v>
      </c>
      <c r="F120" s="17">
        <v>14</v>
      </c>
      <c r="G120" s="17">
        <v>4</v>
      </c>
      <c r="H120" s="17">
        <v>18</v>
      </c>
      <c r="I120" s="17">
        <v>8733.1849999999995</v>
      </c>
      <c r="J120" s="17">
        <v>262398.93900000001</v>
      </c>
      <c r="K120" s="17">
        <v>668.92</v>
      </c>
      <c r="L120" s="17">
        <v>106.926</v>
      </c>
      <c r="M120" s="17">
        <v>775.846</v>
      </c>
    </row>
    <row r="121" spans="2:13" x14ac:dyDescent="0.25">
      <c r="B121" s="16" t="s">
        <v>465</v>
      </c>
      <c r="C121" s="17">
        <v>195</v>
      </c>
      <c r="D121" s="17">
        <v>125</v>
      </c>
      <c r="E121" s="17">
        <v>30</v>
      </c>
      <c r="F121" s="17">
        <v>15</v>
      </c>
      <c r="G121" s="17">
        <v>8</v>
      </c>
      <c r="H121" s="17">
        <v>17</v>
      </c>
      <c r="I121" s="17">
        <v>29372.69</v>
      </c>
      <c r="J121" s="17">
        <v>762575.79799999995</v>
      </c>
      <c r="K121" s="17">
        <v>2343.5709999999999</v>
      </c>
      <c r="L121" s="17">
        <v>88.222999999999999</v>
      </c>
      <c r="M121" s="17">
        <v>2431.7939999999999</v>
      </c>
    </row>
    <row r="122" spans="2:13" x14ac:dyDescent="0.25">
      <c r="B122" s="16" t="s">
        <v>667</v>
      </c>
      <c r="C122" s="17">
        <v>107</v>
      </c>
      <c r="D122" s="17">
        <v>73</v>
      </c>
      <c r="E122" s="17">
        <v>14</v>
      </c>
      <c r="F122" s="17">
        <v>4</v>
      </c>
      <c r="G122" s="17">
        <v>7</v>
      </c>
      <c r="H122" s="17">
        <v>9</v>
      </c>
      <c r="I122" s="17">
        <v>4537.9009999999998</v>
      </c>
      <c r="J122" s="17">
        <v>41108.192000000003</v>
      </c>
      <c r="K122" s="17">
        <v>295.69200000000001</v>
      </c>
      <c r="L122" s="17">
        <v>18.044</v>
      </c>
      <c r="M122" s="17">
        <v>313.73599999999999</v>
      </c>
    </row>
    <row r="123" spans="2:13" x14ac:dyDescent="0.25">
      <c r="B123" s="16" t="s">
        <v>668</v>
      </c>
      <c r="C123" s="17">
        <v>67</v>
      </c>
      <c r="D123" s="17">
        <v>33</v>
      </c>
      <c r="E123" s="17">
        <v>13</v>
      </c>
      <c r="F123" s="17">
        <v>4</v>
      </c>
      <c r="G123" s="17">
        <v>5</v>
      </c>
      <c r="H123" s="17">
        <v>12</v>
      </c>
      <c r="I123" s="17">
        <v>6845.3919999999998</v>
      </c>
      <c r="J123" s="17">
        <v>62070.425999999999</v>
      </c>
      <c r="K123" s="17">
        <v>538.52</v>
      </c>
      <c r="L123" s="17">
        <v>12.999000000000001</v>
      </c>
      <c r="M123" s="17">
        <v>551.51900000000001</v>
      </c>
    </row>
    <row r="124" spans="2:13" x14ac:dyDescent="0.25">
      <c r="B124" s="16" t="s">
        <v>669</v>
      </c>
      <c r="C124" s="17">
        <v>22</v>
      </c>
      <c r="D124" s="17">
        <v>14</v>
      </c>
      <c r="E124" s="17">
        <v>5</v>
      </c>
      <c r="F124" s="17">
        <v>0</v>
      </c>
      <c r="G124" s="17">
        <v>0</v>
      </c>
      <c r="H124" s="17">
        <v>3</v>
      </c>
      <c r="I124" s="17">
        <v>412.983</v>
      </c>
      <c r="J124" s="17">
        <v>5258.1109999999999</v>
      </c>
      <c r="K124" s="17">
        <v>23.744</v>
      </c>
      <c r="L124" s="17">
        <v>5.3019999999999996</v>
      </c>
      <c r="M124" s="17">
        <v>29.045999999999999</v>
      </c>
    </row>
    <row r="125" spans="2:13" x14ac:dyDescent="0.25">
      <c r="B125" s="16" t="s">
        <v>670</v>
      </c>
      <c r="C125" s="17">
        <v>63</v>
      </c>
      <c r="D125" s="17">
        <v>38</v>
      </c>
      <c r="E125" s="17">
        <v>9</v>
      </c>
      <c r="F125" s="17">
        <v>4</v>
      </c>
      <c r="G125" s="17">
        <v>1</v>
      </c>
      <c r="H125" s="17">
        <v>11</v>
      </c>
      <c r="I125" s="17">
        <v>1855.0360000000001</v>
      </c>
      <c r="J125" s="17">
        <v>24866.672999999999</v>
      </c>
      <c r="K125" s="17">
        <v>112.785</v>
      </c>
      <c r="L125" s="17">
        <v>12.481</v>
      </c>
      <c r="M125" s="17">
        <v>125.26600000000001</v>
      </c>
    </row>
    <row r="126" spans="2:13" x14ac:dyDescent="0.25">
      <c r="B126" s="16" t="s">
        <v>671</v>
      </c>
      <c r="C126" s="17">
        <v>40</v>
      </c>
      <c r="D126" s="17">
        <v>25</v>
      </c>
      <c r="E126" s="17">
        <v>2</v>
      </c>
      <c r="F126" s="17">
        <v>2</v>
      </c>
      <c r="G126" s="17">
        <v>6</v>
      </c>
      <c r="H126" s="17">
        <v>5</v>
      </c>
      <c r="I126" s="17">
        <v>794.39599999999996</v>
      </c>
      <c r="J126" s="17">
        <v>11755.724</v>
      </c>
      <c r="K126" s="17">
        <v>47.149000000000001</v>
      </c>
      <c r="L126" s="17">
        <v>6.5940000000000003</v>
      </c>
      <c r="M126" s="17">
        <v>53.743000000000002</v>
      </c>
    </row>
    <row r="127" spans="2:13" x14ac:dyDescent="0.25">
      <c r="B127" s="16" t="s">
        <v>672</v>
      </c>
      <c r="C127" s="17">
        <v>70</v>
      </c>
      <c r="D127" s="17">
        <v>45</v>
      </c>
      <c r="E127" s="17">
        <v>11</v>
      </c>
      <c r="F127" s="17">
        <v>7</v>
      </c>
      <c r="G127" s="17">
        <v>3</v>
      </c>
      <c r="H127" s="17">
        <v>4</v>
      </c>
      <c r="I127" s="17">
        <v>12462.647000000001</v>
      </c>
      <c r="J127" s="17">
        <v>46914.285000000003</v>
      </c>
      <c r="K127" s="17">
        <v>1012.578</v>
      </c>
      <c r="L127" s="17">
        <v>15.018000000000001</v>
      </c>
      <c r="M127" s="17">
        <v>1027.595</v>
      </c>
    </row>
    <row r="128" spans="2:13" x14ac:dyDescent="0.25">
      <c r="B128" s="16" t="s">
        <v>673</v>
      </c>
      <c r="C128" s="17">
        <v>40</v>
      </c>
      <c r="D128" s="17">
        <v>24</v>
      </c>
      <c r="E128" s="17">
        <v>4</v>
      </c>
      <c r="F128" s="17">
        <v>6</v>
      </c>
      <c r="G128" s="17">
        <v>2</v>
      </c>
      <c r="H128" s="17">
        <v>4</v>
      </c>
      <c r="I128" s="17">
        <v>823.09100000000001</v>
      </c>
      <c r="J128" s="17">
        <v>7165.835</v>
      </c>
      <c r="K128" s="17">
        <v>54.241</v>
      </c>
      <c r="L128" s="17">
        <v>7.4660000000000002</v>
      </c>
      <c r="M128" s="17">
        <v>61.707000000000001</v>
      </c>
    </row>
    <row r="129" spans="2:13" x14ac:dyDescent="0.25">
      <c r="B129" s="16" t="s">
        <v>674</v>
      </c>
      <c r="C129" s="17">
        <v>63</v>
      </c>
      <c r="D129" s="17">
        <v>47</v>
      </c>
      <c r="E129" s="17">
        <v>7</v>
      </c>
      <c r="F129" s="17">
        <v>3</v>
      </c>
      <c r="G129" s="17">
        <v>1</v>
      </c>
      <c r="H129" s="17">
        <v>5</v>
      </c>
      <c r="I129" s="17">
        <v>3700.2860000000001</v>
      </c>
      <c r="J129" s="17">
        <v>38306.449000000001</v>
      </c>
      <c r="K129" s="17">
        <v>242.739</v>
      </c>
      <c r="L129" s="17">
        <v>11.911</v>
      </c>
      <c r="M129" s="17">
        <v>254.65</v>
      </c>
    </row>
    <row r="130" spans="2:13" x14ac:dyDescent="0.25">
      <c r="B130" s="16" t="s">
        <v>675</v>
      </c>
      <c r="C130" s="17">
        <v>41</v>
      </c>
      <c r="D130" s="17">
        <v>28</v>
      </c>
      <c r="E130" s="17">
        <v>3</v>
      </c>
      <c r="F130" s="17">
        <v>2</v>
      </c>
      <c r="G130" s="17">
        <v>0</v>
      </c>
      <c r="H130" s="17">
        <v>8</v>
      </c>
      <c r="I130" s="17">
        <v>1676.914</v>
      </c>
      <c r="J130" s="17">
        <v>12460.233</v>
      </c>
      <c r="K130" s="17">
        <v>98.858999999999995</v>
      </c>
      <c r="L130" s="17">
        <v>6.2160000000000002</v>
      </c>
      <c r="M130" s="17">
        <v>105.075</v>
      </c>
    </row>
    <row r="131" spans="2:13" x14ac:dyDescent="0.25">
      <c r="B131" s="16" t="s">
        <v>676</v>
      </c>
      <c r="C131" s="17">
        <v>50</v>
      </c>
      <c r="D131" s="17">
        <v>29</v>
      </c>
      <c r="E131" s="17">
        <v>11</v>
      </c>
      <c r="F131" s="17">
        <v>3</v>
      </c>
      <c r="G131" s="17">
        <v>1</v>
      </c>
      <c r="H131" s="17">
        <v>6</v>
      </c>
      <c r="I131" s="17">
        <v>681.28599999999994</v>
      </c>
      <c r="J131" s="17">
        <v>9481.1209999999992</v>
      </c>
      <c r="K131" s="17">
        <v>40.476999999999997</v>
      </c>
      <c r="L131" s="17">
        <v>11.257</v>
      </c>
      <c r="M131" s="17">
        <v>51.734000000000002</v>
      </c>
    </row>
    <row r="132" spans="2:13" x14ac:dyDescent="0.25">
      <c r="B132" s="25" t="s">
        <v>677</v>
      </c>
      <c r="C132" s="26">
        <v>3499</v>
      </c>
      <c r="D132" s="26">
        <v>2733</v>
      </c>
      <c r="E132" s="26">
        <v>435</v>
      </c>
      <c r="F132" s="26">
        <v>210</v>
      </c>
      <c r="G132" s="26">
        <v>97</v>
      </c>
      <c r="H132" s="26">
        <v>24</v>
      </c>
      <c r="I132" s="26">
        <v>380721.44199999998</v>
      </c>
      <c r="J132" s="26">
        <v>4173409.4789999998</v>
      </c>
      <c r="K132" s="26">
        <v>28628.562999999998</v>
      </c>
      <c r="L132" s="26">
        <v>1675.684</v>
      </c>
      <c r="M132" s="26">
        <v>30304.246999999999</v>
      </c>
    </row>
    <row r="133" spans="2:13" x14ac:dyDescent="0.25">
      <c r="B133" s="16" t="s">
        <v>678</v>
      </c>
      <c r="C133" s="17">
        <v>39</v>
      </c>
      <c r="D133" s="17">
        <v>21</v>
      </c>
      <c r="E133" s="17">
        <v>5</v>
      </c>
      <c r="F133" s="17">
        <v>5</v>
      </c>
      <c r="G133" s="17">
        <v>3</v>
      </c>
      <c r="H133" s="17">
        <v>5</v>
      </c>
      <c r="I133" s="17">
        <v>838.78700000000003</v>
      </c>
      <c r="J133" s="17">
        <v>10706.342000000001</v>
      </c>
      <c r="K133" s="17">
        <v>50.712000000000003</v>
      </c>
      <c r="L133" s="17">
        <v>5.0069999999999997</v>
      </c>
      <c r="M133" s="17">
        <v>55.718000000000004</v>
      </c>
    </row>
    <row r="134" spans="2:13" x14ac:dyDescent="0.25">
      <c r="B134" s="16" t="s">
        <v>679</v>
      </c>
      <c r="C134" s="17">
        <v>106</v>
      </c>
      <c r="D134" s="17">
        <v>60</v>
      </c>
      <c r="E134" s="17">
        <v>15</v>
      </c>
      <c r="F134" s="17">
        <v>11</v>
      </c>
      <c r="G134" s="17">
        <v>8</v>
      </c>
      <c r="H134" s="17">
        <v>12</v>
      </c>
      <c r="I134" s="17">
        <v>6157.2079999999996</v>
      </c>
      <c r="J134" s="17">
        <v>27060.054</v>
      </c>
      <c r="K134" s="17">
        <v>470.23500000000001</v>
      </c>
      <c r="L134" s="17">
        <v>20.838999999999999</v>
      </c>
      <c r="M134" s="17">
        <v>491.07299999999998</v>
      </c>
    </row>
    <row r="135" spans="2:13" x14ac:dyDescent="0.25">
      <c r="B135" s="16" t="s">
        <v>680</v>
      </c>
      <c r="C135" s="17">
        <v>72</v>
      </c>
      <c r="D135" s="17">
        <v>37</v>
      </c>
      <c r="E135" s="17">
        <v>7</v>
      </c>
      <c r="F135" s="17">
        <v>9</v>
      </c>
      <c r="G135" s="17">
        <v>8</v>
      </c>
      <c r="H135" s="17">
        <v>11</v>
      </c>
      <c r="I135" s="17">
        <v>7787.5370000000003</v>
      </c>
      <c r="J135" s="17">
        <v>60143.269</v>
      </c>
      <c r="K135" s="17">
        <v>587.33000000000004</v>
      </c>
      <c r="L135" s="17">
        <v>17.465</v>
      </c>
      <c r="M135" s="17">
        <v>604.79600000000005</v>
      </c>
    </row>
    <row r="136" spans="2:13" x14ac:dyDescent="0.25">
      <c r="B136" s="16" t="s">
        <v>681</v>
      </c>
      <c r="C136" s="17">
        <v>136</v>
      </c>
      <c r="D136" s="17">
        <v>84</v>
      </c>
      <c r="E136" s="17">
        <v>19</v>
      </c>
      <c r="F136" s="17">
        <v>12</v>
      </c>
      <c r="G136" s="17">
        <v>9</v>
      </c>
      <c r="H136" s="17">
        <v>12</v>
      </c>
      <c r="I136" s="17">
        <v>12203.550999999999</v>
      </c>
      <c r="J136" s="17">
        <v>138800.446</v>
      </c>
      <c r="K136" s="17">
        <v>916.36599999999999</v>
      </c>
      <c r="L136" s="17">
        <v>25.506</v>
      </c>
      <c r="M136" s="17">
        <v>941.87300000000005</v>
      </c>
    </row>
    <row r="137" spans="2:13" x14ac:dyDescent="0.25">
      <c r="B137" s="16" t="s">
        <v>682</v>
      </c>
      <c r="C137" s="17">
        <v>109</v>
      </c>
      <c r="D137" s="17">
        <v>63</v>
      </c>
      <c r="E137" s="17">
        <v>17</v>
      </c>
      <c r="F137" s="17">
        <v>7</v>
      </c>
      <c r="G137" s="17">
        <v>8</v>
      </c>
      <c r="H137" s="17">
        <v>14</v>
      </c>
      <c r="I137" s="17">
        <v>4302.6670000000004</v>
      </c>
      <c r="J137" s="17">
        <v>85598.362999999998</v>
      </c>
      <c r="K137" s="17">
        <v>284.66800000000001</v>
      </c>
      <c r="L137" s="17">
        <v>45.48</v>
      </c>
      <c r="M137" s="17">
        <v>330.14800000000002</v>
      </c>
    </row>
    <row r="138" spans="2:13" x14ac:dyDescent="0.25">
      <c r="B138" s="16" t="s">
        <v>683</v>
      </c>
      <c r="C138" s="17">
        <v>138</v>
      </c>
      <c r="D138" s="17">
        <v>80</v>
      </c>
      <c r="E138" s="17">
        <v>27</v>
      </c>
      <c r="F138" s="17">
        <v>6</v>
      </c>
      <c r="G138" s="17">
        <v>11</v>
      </c>
      <c r="H138" s="17">
        <v>14</v>
      </c>
      <c r="I138" s="17">
        <v>6757.1120000000001</v>
      </c>
      <c r="J138" s="17">
        <v>77110.524000000005</v>
      </c>
      <c r="K138" s="17">
        <v>471.80399999999997</v>
      </c>
      <c r="L138" s="17">
        <v>32.247</v>
      </c>
      <c r="M138" s="17">
        <v>504.05099999999999</v>
      </c>
    </row>
    <row r="139" spans="2:13" x14ac:dyDescent="0.25">
      <c r="B139" s="16" t="s">
        <v>684</v>
      </c>
      <c r="C139" s="17">
        <v>87</v>
      </c>
      <c r="D139" s="17">
        <v>54</v>
      </c>
      <c r="E139" s="17">
        <v>11</v>
      </c>
      <c r="F139" s="17">
        <v>7</v>
      </c>
      <c r="G139" s="17">
        <v>4</v>
      </c>
      <c r="H139" s="17">
        <v>11</v>
      </c>
      <c r="I139" s="17">
        <v>3071.22</v>
      </c>
      <c r="J139" s="17">
        <v>52791.184999999998</v>
      </c>
      <c r="K139" s="17">
        <v>215.86600000000001</v>
      </c>
      <c r="L139" s="17">
        <v>23.094000000000001</v>
      </c>
      <c r="M139" s="17">
        <v>238.96</v>
      </c>
    </row>
    <row r="140" spans="2:13" x14ac:dyDescent="0.25">
      <c r="B140" s="16" t="s">
        <v>685</v>
      </c>
      <c r="C140" s="17">
        <v>80</v>
      </c>
      <c r="D140" s="17">
        <v>42</v>
      </c>
      <c r="E140" s="17">
        <v>10</v>
      </c>
      <c r="F140" s="17">
        <v>11</v>
      </c>
      <c r="G140" s="17">
        <v>7</v>
      </c>
      <c r="H140" s="17">
        <v>10</v>
      </c>
      <c r="I140" s="17">
        <v>8551.3070000000007</v>
      </c>
      <c r="J140" s="17">
        <v>58000.834999999999</v>
      </c>
      <c r="K140" s="17">
        <v>632.91899999999998</v>
      </c>
      <c r="L140" s="17">
        <v>21.161000000000001</v>
      </c>
      <c r="M140" s="17">
        <v>654.08000000000004</v>
      </c>
    </row>
    <row r="141" spans="2:13" x14ac:dyDescent="0.25">
      <c r="B141" s="16" t="s">
        <v>686</v>
      </c>
      <c r="C141" s="17">
        <v>87</v>
      </c>
      <c r="D141" s="17">
        <v>49</v>
      </c>
      <c r="E141" s="17">
        <v>12</v>
      </c>
      <c r="F141" s="17">
        <v>8</v>
      </c>
      <c r="G141" s="17">
        <v>8</v>
      </c>
      <c r="H141" s="17">
        <v>10</v>
      </c>
      <c r="I141" s="17">
        <v>11190.415000000001</v>
      </c>
      <c r="J141" s="17">
        <v>51197.120000000003</v>
      </c>
      <c r="K141" s="17">
        <v>901.16</v>
      </c>
      <c r="L141" s="17">
        <v>26.681000000000001</v>
      </c>
      <c r="M141" s="17">
        <v>927.84</v>
      </c>
    </row>
    <row r="142" spans="2:13" x14ac:dyDescent="0.25">
      <c r="B142" s="16" t="s">
        <v>687</v>
      </c>
      <c r="C142" s="17">
        <v>294</v>
      </c>
      <c r="D142" s="17">
        <v>195</v>
      </c>
      <c r="E142" s="17">
        <v>36</v>
      </c>
      <c r="F142" s="17">
        <v>18</v>
      </c>
      <c r="G142" s="17">
        <v>20</v>
      </c>
      <c r="H142" s="17">
        <v>25</v>
      </c>
      <c r="I142" s="17">
        <v>44708.868000000002</v>
      </c>
      <c r="J142" s="17">
        <v>213797.34700000001</v>
      </c>
      <c r="K142" s="17">
        <v>3443.0360000000001</v>
      </c>
      <c r="L142" s="17">
        <v>77.712999999999994</v>
      </c>
      <c r="M142" s="17">
        <v>3520.7489999999998</v>
      </c>
    </row>
    <row r="143" spans="2:13" x14ac:dyDescent="0.25">
      <c r="B143" s="16" t="s">
        <v>466</v>
      </c>
      <c r="C143" s="17">
        <v>865</v>
      </c>
      <c r="D143" s="17">
        <v>577</v>
      </c>
      <c r="E143" s="17">
        <v>121</v>
      </c>
      <c r="F143" s="17">
        <v>57</v>
      </c>
      <c r="G143" s="17">
        <v>60</v>
      </c>
      <c r="H143" s="17">
        <v>50</v>
      </c>
      <c r="I143" s="17">
        <v>78241.665999999997</v>
      </c>
      <c r="J143" s="17">
        <v>1146043.3700000001</v>
      </c>
      <c r="K143" s="17">
        <v>5829.86</v>
      </c>
      <c r="L143" s="17">
        <v>353.40899999999999</v>
      </c>
      <c r="M143" s="17">
        <v>6183.2690000000002</v>
      </c>
    </row>
    <row r="144" spans="2:13" x14ac:dyDescent="0.25">
      <c r="B144" s="16" t="s">
        <v>688</v>
      </c>
      <c r="C144" s="17">
        <v>205</v>
      </c>
      <c r="D144" s="17">
        <v>141</v>
      </c>
      <c r="E144" s="17">
        <v>30</v>
      </c>
      <c r="F144" s="17">
        <v>11</v>
      </c>
      <c r="G144" s="17">
        <v>9</v>
      </c>
      <c r="H144" s="17">
        <v>14</v>
      </c>
      <c r="I144" s="17">
        <v>10700.31</v>
      </c>
      <c r="J144" s="17">
        <v>798108.88399999996</v>
      </c>
      <c r="K144" s="17">
        <v>748.66700000000003</v>
      </c>
      <c r="L144" s="17">
        <v>563.10500000000002</v>
      </c>
      <c r="M144" s="17">
        <v>1311.7729999999999</v>
      </c>
    </row>
    <row r="145" spans="2:13" x14ac:dyDescent="0.25">
      <c r="B145" s="16" t="s">
        <v>689</v>
      </c>
      <c r="C145" s="17">
        <v>262</v>
      </c>
      <c r="D145" s="17">
        <v>166</v>
      </c>
      <c r="E145" s="17">
        <v>29</v>
      </c>
      <c r="F145" s="17">
        <v>18</v>
      </c>
      <c r="G145" s="17">
        <v>25</v>
      </c>
      <c r="H145" s="17">
        <v>24</v>
      </c>
      <c r="I145" s="17">
        <v>41906.127999999997</v>
      </c>
      <c r="J145" s="17">
        <v>143055.73000000001</v>
      </c>
      <c r="K145" s="17">
        <v>3358.0720000000001</v>
      </c>
      <c r="L145" s="17">
        <v>57.357999999999997</v>
      </c>
      <c r="M145" s="17">
        <v>3415.43</v>
      </c>
    </row>
    <row r="146" spans="2:13" x14ac:dyDescent="0.25">
      <c r="B146" s="16" t="s">
        <v>690</v>
      </c>
      <c r="C146" s="17">
        <v>241</v>
      </c>
      <c r="D146" s="17">
        <v>139</v>
      </c>
      <c r="E146" s="17">
        <v>41</v>
      </c>
      <c r="F146" s="17">
        <v>17</v>
      </c>
      <c r="G146" s="17">
        <v>21</v>
      </c>
      <c r="H146" s="17">
        <v>23</v>
      </c>
      <c r="I146" s="17">
        <v>20040.097000000002</v>
      </c>
      <c r="J146" s="17">
        <v>161207.185</v>
      </c>
      <c r="K146" s="17">
        <v>1504.2059999999999</v>
      </c>
      <c r="L146" s="17">
        <v>56.412999999999997</v>
      </c>
      <c r="M146" s="17">
        <v>1560.6189999999999</v>
      </c>
    </row>
    <row r="147" spans="2:13" x14ac:dyDescent="0.25">
      <c r="B147" s="16" t="s">
        <v>691</v>
      </c>
      <c r="C147" s="17">
        <v>196</v>
      </c>
      <c r="D147" s="17">
        <v>121</v>
      </c>
      <c r="E147" s="17">
        <v>25</v>
      </c>
      <c r="F147" s="17">
        <v>16</v>
      </c>
      <c r="G147" s="17">
        <v>12</v>
      </c>
      <c r="H147" s="17">
        <v>22</v>
      </c>
      <c r="I147" s="17">
        <v>12361.198</v>
      </c>
      <c r="J147" s="17">
        <v>98531.744000000006</v>
      </c>
      <c r="K147" s="17">
        <v>849.63499999999999</v>
      </c>
      <c r="L147" s="17">
        <v>40.774999999999999</v>
      </c>
      <c r="M147" s="17">
        <v>890.41</v>
      </c>
    </row>
    <row r="148" spans="2:13" x14ac:dyDescent="0.25">
      <c r="B148" s="16" t="s">
        <v>692</v>
      </c>
      <c r="C148" s="17">
        <v>300</v>
      </c>
      <c r="D148" s="17">
        <v>192</v>
      </c>
      <c r="E148" s="17">
        <v>35</v>
      </c>
      <c r="F148" s="17">
        <v>23</v>
      </c>
      <c r="G148" s="17">
        <v>21</v>
      </c>
      <c r="H148" s="17">
        <v>29</v>
      </c>
      <c r="I148" s="17">
        <v>21724.536</v>
      </c>
      <c r="J148" s="17">
        <v>276193.21100000001</v>
      </c>
      <c r="K148" s="17">
        <v>1554.684</v>
      </c>
      <c r="L148" s="17">
        <v>77.959999999999994</v>
      </c>
      <c r="M148" s="17">
        <v>1632.643</v>
      </c>
    </row>
    <row r="149" spans="2:13" x14ac:dyDescent="0.25">
      <c r="B149" s="16" t="s">
        <v>693</v>
      </c>
      <c r="C149" s="17">
        <v>168</v>
      </c>
      <c r="D149" s="17">
        <v>97</v>
      </c>
      <c r="E149" s="17">
        <v>29</v>
      </c>
      <c r="F149" s="17">
        <v>11</v>
      </c>
      <c r="G149" s="17">
        <v>10</v>
      </c>
      <c r="H149" s="17">
        <v>21</v>
      </c>
      <c r="I149" s="17">
        <v>24477.273000000001</v>
      </c>
      <c r="J149" s="17">
        <v>212553.084</v>
      </c>
      <c r="K149" s="17">
        <v>1926.588</v>
      </c>
      <c r="L149" s="17">
        <v>44.341000000000001</v>
      </c>
      <c r="M149" s="17">
        <v>1970.9290000000001</v>
      </c>
    </row>
    <row r="150" spans="2:13" x14ac:dyDescent="0.25">
      <c r="B150" s="16" t="s">
        <v>694</v>
      </c>
      <c r="C150" s="17">
        <v>248</v>
      </c>
      <c r="D150" s="17">
        <v>158</v>
      </c>
      <c r="E150" s="17">
        <v>34</v>
      </c>
      <c r="F150" s="17">
        <v>22</v>
      </c>
      <c r="G150" s="17">
        <v>16</v>
      </c>
      <c r="H150" s="17">
        <v>18</v>
      </c>
      <c r="I150" s="17">
        <v>18466.888999999999</v>
      </c>
      <c r="J150" s="17">
        <v>133019.011</v>
      </c>
      <c r="K150" s="17">
        <v>1361.723</v>
      </c>
      <c r="L150" s="17">
        <v>61.493000000000002</v>
      </c>
      <c r="M150" s="17">
        <v>1423.2159999999999</v>
      </c>
    </row>
    <row r="151" spans="2:13" x14ac:dyDescent="0.25">
      <c r="B151" s="16" t="s">
        <v>695</v>
      </c>
      <c r="C151" s="17">
        <v>351</v>
      </c>
      <c r="D151" s="17">
        <v>229</v>
      </c>
      <c r="E151" s="17">
        <v>41</v>
      </c>
      <c r="F151" s="17">
        <v>34</v>
      </c>
      <c r="G151" s="17">
        <v>19</v>
      </c>
      <c r="H151" s="17">
        <v>28</v>
      </c>
      <c r="I151" s="17">
        <v>35911.372000000003</v>
      </c>
      <c r="J151" s="17">
        <v>330034.84299999999</v>
      </c>
      <c r="K151" s="17">
        <v>2676.2910000000002</v>
      </c>
      <c r="L151" s="17">
        <v>98.852999999999994</v>
      </c>
      <c r="M151" s="17">
        <v>2775.1439999999998</v>
      </c>
    </row>
    <row r="152" spans="2:13" x14ac:dyDescent="0.25">
      <c r="B152" s="16" t="s">
        <v>696</v>
      </c>
      <c r="C152" s="17">
        <v>162</v>
      </c>
      <c r="D152" s="17">
        <v>87</v>
      </c>
      <c r="E152" s="17">
        <v>22</v>
      </c>
      <c r="F152" s="17">
        <v>10</v>
      </c>
      <c r="G152" s="17">
        <v>22</v>
      </c>
      <c r="H152" s="17">
        <v>21</v>
      </c>
      <c r="I152" s="17">
        <v>11323.299000000001</v>
      </c>
      <c r="J152" s="17">
        <v>99456.93</v>
      </c>
      <c r="K152" s="17">
        <v>844.74099999999999</v>
      </c>
      <c r="L152" s="17">
        <v>26.786000000000001</v>
      </c>
      <c r="M152" s="17">
        <v>871.52599999999995</v>
      </c>
    </row>
    <row r="153" spans="2:13" x14ac:dyDescent="0.25">
      <c r="B153" s="25" t="s">
        <v>697</v>
      </c>
      <c r="C153" s="26">
        <v>1640</v>
      </c>
      <c r="D153" s="26">
        <v>1392</v>
      </c>
      <c r="E153" s="26">
        <v>145</v>
      </c>
      <c r="F153" s="26">
        <v>50</v>
      </c>
      <c r="G153" s="26">
        <v>30</v>
      </c>
      <c r="H153" s="26">
        <v>23</v>
      </c>
      <c r="I153" s="26">
        <v>173247.91</v>
      </c>
      <c r="J153" s="26">
        <v>1366486.2150000001</v>
      </c>
      <c r="K153" s="26">
        <v>12718.352000000001</v>
      </c>
      <c r="L153" s="26">
        <v>462.62799999999999</v>
      </c>
      <c r="M153" s="26">
        <v>13180.98</v>
      </c>
    </row>
    <row r="154" spans="2:13" x14ac:dyDescent="0.25">
      <c r="B154" s="16" t="s">
        <v>698</v>
      </c>
      <c r="C154" s="17">
        <v>46</v>
      </c>
      <c r="D154" s="17">
        <v>36</v>
      </c>
      <c r="E154" s="17">
        <v>4</v>
      </c>
      <c r="F154" s="17">
        <v>0</v>
      </c>
      <c r="G154" s="17">
        <v>2</v>
      </c>
      <c r="H154" s="17">
        <v>4</v>
      </c>
      <c r="I154" s="17">
        <v>1659.627</v>
      </c>
      <c r="J154" s="17">
        <v>15908.615</v>
      </c>
      <c r="K154" s="17">
        <v>115.611</v>
      </c>
      <c r="L154" s="17">
        <v>10.08</v>
      </c>
      <c r="M154" s="17">
        <v>125.69199999999999</v>
      </c>
    </row>
    <row r="155" spans="2:13" x14ac:dyDescent="0.25">
      <c r="B155" s="16" t="s">
        <v>699</v>
      </c>
      <c r="C155" s="17">
        <v>70</v>
      </c>
      <c r="D155" s="17">
        <v>38</v>
      </c>
      <c r="E155" s="17">
        <v>7</v>
      </c>
      <c r="F155" s="17">
        <v>7</v>
      </c>
      <c r="G155" s="17">
        <v>10</v>
      </c>
      <c r="H155" s="17">
        <v>8</v>
      </c>
      <c r="I155" s="17">
        <v>1283.508</v>
      </c>
      <c r="J155" s="17">
        <v>14211.59</v>
      </c>
      <c r="K155" s="17">
        <v>75.284999999999997</v>
      </c>
      <c r="L155" s="17">
        <v>10.412000000000001</v>
      </c>
      <c r="M155" s="17">
        <v>85.697999999999993</v>
      </c>
    </row>
    <row r="156" spans="2:13" x14ac:dyDescent="0.25">
      <c r="B156" s="16" t="s">
        <v>700</v>
      </c>
      <c r="C156" s="17">
        <v>86</v>
      </c>
      <c r="D156" s="17">
        <v>59</v>
      </c>
      <c r="E156" s="17">
        <v>7</v>
      </c>
      <c r="F156" s="17">
        <v>10</v>
      </c>
      <c r="G156" s="17">
        <v>2</v>
      </c>
      <c r="H156" s="17">
        <v>8</v>
      </c>
      <c r="I156" s="17">
        <v>8395.482</v>
      </c>
      <c r="J156" s="17">
        <v>62896.328000000001</v>
      </c>
      <c r="K156" s="17">
        <v>607.04700000000003</v>
      </c>
      <c r="L156" s="17">
        <v>13.25</v>
      </c>
      <c r="M156" s="17">
        <v>620.29600000000005</v>
      </c>
    </row>
    <row r="157" spans="2:13" x14ac:dyDescent="0.25">
      <c r="B157" s="16" t="s">
        <v>701</v>
      </c>
      <c r="C157" s="17">
        <v>66</v>
      </c>
      <c r="D157" s="17">
        <v>47</v>
      </c>
      <c r="E157" s="17">
        <v>9</v>
      </c>
      <c r="F157" s="17">
        <v>2</v>
      </c>
      <c r="G157" s="17">
        <v>2</v>
      </c>
      <c r="H157" s="17">
        <v>6</v>
      </c>
      <c r="I157" s="17">
        <v>4196.8710000000001</v>
      </c>
      <c r="J157" s="17">
        <v>46640.624000000003</v>
      </c>
      <c r="K157" s="17">
        <v>283.11500000000001</v>
      </c>
      <c r="L157" s="17">
        <v>11.483000000000001</v>
      </c>
      <c r="M157" s="17">
        <v>294.59699999999998</v>
      </c>
    </row>
    <row r="158" spans="2:13" x14ac:dyDescent="0.25">
      <c r="B158" s="16" t="s">
        <v>702</v>
      </c>
      <c r="C158" s="17">
        <v>34</v>
      </c>
      <c r="D158" s="17">
        <v>24</v>
      </c>
      <c r="E158" s="17">
        <v>1</v>
      </c>
      <c r="F158" s="17">
        <v>1</v>
      </c>
      <c r="G158" s="17">
        <v>3</v>
      </c>
      <c r="H158" s="17">
        <v>5</v>
      </c>
      <c r="I158" s="17">
        <v>2302.8159999999998</v>
      </c>
      <c r="J158" s="17">
        <v>13839.332</v>
      </c>
      <c r="K158" s="17">
        <v>170.10599999999999</v>
      </c>
      <c r="L158" s="17">
        <v>5.6310000000000002</v>
      </c>
      <c r="M158" s="17">
        <v>175.73699999999999</v>
      </c>
    </row>
    <row r="159" spans="2:13" x14ac:dyDescent="0.25">
      <c r="B159" s="16" t="s">
        <v>703</v>
      </c>
      <c r="C159" s="17">
        <v>25</v>
      </c>
      <c r="D159" s="17">
        <v>17</v>
      </c>
      <c r="E159" s="17">
        <v>5</v>
      </c>
      <c r="F159" s="17">
        <v>1</v>
      </c>
      <c r="G159" s="17">
        <v>1</v>
      </c>
      <c r="H159" s="17">
        <v>1</v>
      </c>
      <c r="I159" s="17">
        <v>554.79300000000001</v>
      </c>
      <c r="J159" s="17">
        <v>8854.1779999999999</v>
      </c>
      <c r="K159" s="17">
        <v>30.853000000000002</v>
      </c>
      <c r="L159" s="17">
        <v>4.0069999999999997</v>
      </c>
      <c r="M159" s="17">
        <v>34.86</v>
      </c>
    </row>
    <row r="160" spans="2:13" x14ac:dyDescent="0.25">
      <c r="B160" s="16" t="s">
        <v>704</v>
      </c>
      <c r="C160" s="17">
        <v>152</v>
      </c>
      <c r="D160" s="17">
        <v>103</v>
      </c>
      <c r="E160" s="17">
        <v>26</v>
      </c>
      <c r="F160" s="17">
        <v>9</v>
      </c>
      <c r="G160" s="17">
        <v>8</v>
      </c>
      <c r="H160" s="17">
        <v>6</v>
      </c>
      <c r="I160" s="17">
        <v>13319.843999999999</v>
      </c>
      <c r="J160" s="17">
        <v>151515.02799999999</v>
      </c>
      <c r="K160" s="17">
        <v>981.15499999999997</v>
      </c>
      <c r="L160" s="17">
        <v>37.145000000000003</v>
      </c>
      <c r="M160" s="17">
        <v>1018.3</v>
      </c>
    </row>
    <row r="161" spans="2:13" x14ac:dyDescent="0.25">
      <c r="B161" s="16" t="s">
        <v>705</v>
      </c>
      <c r="C161" s="17">
        <v>56</v>
      </c>
      <c r="D161" s="17">
        <v>31</v>
      </c>
      <c r="E161" s="17">
        <v>11</v>
      </c>
      <c r="F161" s="17">
        <v>5</v>
      </c>
      <c r="G161" s="17">
        <v>4</v>
      </c>
      <c r="H161" s="17">
        <v>5</v>
      </c>
      <c r="I161" s="17">
        <v>3681.1129999999998</v>
      </c>
      <c r="J161" s="17">
        <v>32585.901999999998</v>
      </c>
      <c r="K161" s="17">
        <v>257.38799999999998</v>
      </c>
      <c r="L161" s="17">
        <v>5.7210000000000001</v>
      </c>
      <c r="M161" s="17">
        <v>263.10899999999998</v>
      </c>
    </row>
    <row r="162" spans="2:13" x14ac:dyDescent="0.25">
      <c r="B162" s="16" t="s">
        <v>706</v>
      </c>
      <c r="C162" s="17">
        <v>55</v>
      </c>
      <c r="D162" s="17">
        <v>38</v>
      </c>
      <c r="E162" s="17">
        <v>6</v>
      </c>
      <c r="F162" s="17">
        <v>3</v>
      </c>
      <c r="G162" s="17">
        <v>5</v>
      </c>
      <c r="H162" s="17">
        <v>3</v>
      </c>
      <c r="I162" s="17">
        <v>1900.354</v>
      </c>
      <c r="J162" s="17">
        <v>22161.933000000001</v>
      </c>
      <c r="K162" s="17">
        <v>124.687</v>
      </c>
      <c r="L162" s="17">
        <v>16.338000000000001</v>
      </c>
      <c r="M162" s="17">
        <v>141.02500000000001</v>
      </c>
    </row>
    <row r="163" spans="2:13" x14ac:dyDescent="0.25">
      <c r="B163" s="16" t="s">
        <v>707</v>
      </c>
      <c r="C163" s="17">
        <v>55</v>
      </c>
      <c r="D163" s="17">
        <v>36</v>
      </c>
      <c r="E163" s="17">
        <v>8</v>
      </c>
      <c r="F163" s="17">
        <v>3</v>
      </c>
      <c r="G163" s="17">
        <v>0</v>
      </c>
      <c r="H163" s="17">
        <v>8</v>
      </c>
      <c r="I163" s="17">
        <v>6648.2870000000003</v>
      </c>
      <c r="J163" s="17">
        <v>17252.13</v>
      </c>
      <c r="K163" s="17">
        <v>486.94099999999997</v>
      </c>
      <c r="L163" s="17">
        <v>5.2859999999999996</v>
      </c>
      <c r="M163" s="17">
        <v>492.226</v>
      </c>
    </row>
    <row r="164" spans="2:13" x14ac:dyDescent="0.25">
      <c r="B164" s="16" t="s">
        <v>708</v>
      </c>
      <c r="C164" s="17">
        <v>12</v>
      </c>
      <c r="D164" s="17">
        <v>8</v>
      </c>
      <c r="E164" s="17">
        <v>1</v>
      </c>
      <c r="F164" s="17">
        <v>0</v>
      </c>
      <c r="G164" s="17">
        <v>1</v>
      </c>
      <c r="H164" s="17">
        <v>2</v>
      </c>
      <c r="I164" s="17">
        <v>255.11099999999999</v>
      </c>
      <c r="J164" s="17">
        <v>3125.8</v>
      </c>
      <c r="K164" s="17">
        <v>14.173</v>
      </c>
      <c r="L164" s="17">
        <v>1.5129999999999999</v>
      </c>
      <c r="M164" s="17">
        <v>15.685</v>
      </c>
    </row>
    <row r="165" spans="2:13" x14ac:dyDescent="0.25">
      <c r="B165" s="16" t="s">
        <v>709</v>
      </c>
      <c r="C165" s="17">
        <v>16</v>
      </c>
      <c r="D165" s="17">
        <v>10</v>
      </c>
      <c r="E165" s="17">
        <v>2</v>
      </c>
      <c r="F165" s="17">
        <v>2</v>
      </c>
      <c r="G165" s="17">
        <v>0</v>
      </c>
      <c r="H165" s="17">
        <v>2</v>
      </c>
      <c r="I165" s="17">
        <v>376.94799999999998</v>
      </c>
      <c r="J165" s="17">
        <v>5145.3310000000001</v>
      </c>
      <c r="K165" s="17">
        <v>21.137</v>
      </c>
      <c r="L165" s="17">
        <v>2.7109999999999999</v>
      </c>
      <c r="M165" s="17">
        <v>23.847999999999999</v>
      </c>
    </row>
    <row r="166" spans="2:13" x14ac:dyDescent="0.25">
      <c r="B166" s="16" t="s">
        <v>710</v>
      </c>
      <c r="C166" s="17">
        <v>191</v>
      </c>
      <c r="D166" s="17">
        <v>134</v>
      </c>
      <c r="E166" s="17">
        <v>22</v>
      </c>
      <c r="F166" s="17">
        <v>15</v>
      </c>
      <c r="G166" s="17">
        <v>10</v>
      </c>
      <c r="H166" s="17">
        <v>10</v>
      </c>
      <c r="I166" s="17">
        <v>22385.407999999999</v>
      </c>
      <c r="J166" s="17">
        <v>168706.329</v>
      </c>
      <c r="K166" s="17">
        <v>1611.0039999999999</v>
      </c>
      <c r="L166" s="17">
        <v>50.453000000000003</v>
      </c>
      <c r="M166" s="17">
        <v>1661.4580000000001</v>
      </c>
    </row>
    <row r="167" spans="2:13" x14ac:dyDescent="0.25">
      <c r="B167" s="16" t="s">
        <v>711</v>
      </c>
      <c r="C167" s="17">
        <v>53</v>
      </c>
      <c r="D167" s="17">
        <v>37</v>
      </c>
      <c r="E167" s="17">
        <v>3</v>
      </c>
      <c r="F167" s="17">
        <v>4</v>
      </c>
      <c r="G167" s="17">
        <v>1</v>
      </c>
      <c r="H167" s="17">
        <v>8</v>
      </c>
      <c r="I167" s="17">
        <v>2767.3110000000001</v>
      </c>
      <c r="J167" s="17">
        <v>24007.194</v>
      </c>
      <c r="K167" s="17">
        <v>171.68199999999999</v>
      </c>
      <c r="L167" s="17">
        <v>14.102</v>
      </c>
      <c r="M167" s="17">
        <v>185.78399999999999</v>
      </c>
    </row>
    <row r="168" spans="2:13" x14ac:dyDescent="0.25">
      <c r="B168" s="16" t="s">
        <v>712</v>
      </c>
      <c r="C168" s="17">
        <v>476</v>
      </c>
      <c r="D168" s="17">
        <v>343</v>
      </c>
      <c r="E168" s="17">
        <v>48</v>
      </c>
      <c r="F168" s="17">
        <v>31</v>
      </c>
      <c r="G168" s="17">
        <v>20</v>
      </c>
      <c r="H168" s="17">
        <v>34</v>
      </c>
      <c r="I168" s="17">
        <v>54777.627999999997</v>
      </c>
      <c r="J168" s="17">
        <v>436599.19900000002</v>
      </c>
      <c r="K168" s="17">
        <v>4127.3990000000003</v>
      </c>
      <c r="L168" s="17">
        <v>160.19999999999999</v>
      </c>
      <c r="M168" s="17">
        <v>4287.5990000000002</v>
      </c>
    </row>
    <row r="169" spans="2:13" x14ac:dyDescent="0.25">
      <c r="B169" s="16" t="s">
        <v>713</v>
      </c>
      <c r="C169" s="17">
        <v>71</v>
      </c>
      <c r="D169" s="17">
        <v>53</v>
      </c>
      <c r="E169" s="17">
        <v>6</v>
      </c>
      <c r="F169" s="17">
        <v>1</v>
      </c>
      <c r="G169" s="17">
        <v>4</v>
      </c>
      <c r="H169" s="17">
        <v>7</v>
      </c>
      <c r="I169" s="17">
        <v>3907.3829999999998</v>
      </c>
      <c r="J169" s="17">
        <v>39472.419000000002</v>
      </c>
      <c r="K169" s="17">
        <v>275.29500000000002</v>
      </c>
      <c r="L169" s="17">
        <v>10.138999999999999</v>
      </c>
      <c r="M169" s="17">
        <v>285.435</v>
      </c>
    </row>
    <row r="170" spans="2:13" x14ac:dyDescent="0.25">
      <c r="B170" s="16" t="s">
        <v>714</v>
      </c>
      <c r="C170" s="17">
        <v>38</v>
      </c>
      <c r="D170" s="17">
        <v>20</v>
      </c>
      <c r="E170" s="17">
        <v>6</v>
      </c>
      <c r="F170" s="17">
        <v>3</v>
      </c>
      <c r="G170" s="17">
        <v>1</v>
      </c>
      <c r="H170" s="17">
        <v>8</v>
      </c>
      <c r="I170" s="17">
        <v>831.48599999999999</v>
      </c>
      <c r="J170" s="17">
        <v>11711.532999999999</v>
      </c>
      <c r="K170" s="17">
        <v>48.932000000000002</v>
      </c>
      <c r="L170" s="17">
        <v>5.8179999999999996</v>
      </c>
      <c r="M170" s="17">
        <v>54.75</v>
      </c>
    </row>
    <row r="171" spans="2:13" x14ac:dyDescent="0.25">
      <c r="B171" s="16" t="s">
        <v>715</v>
      </c>
      <c r="C171" s="17">
        <v>262</v>
      </c>
      <c r="D171" s="17">
        <v>214</v>
      </c>
      <c r="E171" s="17">
        <v>20</v>
      </c>
      <c r="F171" s="17">
        <v>11</v>
      </c>
      <c r="G171" s="17">
        <v>3</v>
      </c>
      <c r="H171" s="17">
        <v>14</v>
      </c>
      <c r="I171" s="17">
        <v>33556.917000000001</v>
      </c>
      <c r="J171" s="17">
        <v>208198.57399999999</v>
      </c>
      <c r="K171" s="17">
        <v>2534.3560000000002</v>
      </c>
      <c r="L171" s="17">
        <v>60.057000000000002</v>
      </c>
      <c r="M171" s="17">
        <v>2594.413</v>
      </c>
    </row>
    <row r="172" spans="2:13" x14ac:dyDescent="0.25">
      <c r="B172" s="16" t="s">
        <v>716</v>
      </c>
      <c r="C172" s="17">
        <v>129</v>
      </c>
      <c r="D172" s="17">
        <v>80</v>
      </c>
      <c r="E172" s="17">
        <v>18</v>
      </c>
      <c r="F172" s="17">
        <v>8</v>
      </c>
      <c r="G172" s="17">
        <v>13</v>
      </c>
      <c r="H172" s="17">
        <v>10</v>
      </c>
      <c r="I172" s="17">
        <v>10447.022000000001</v>
      </c>
      <c r="J172" s="17">
        <v>83654.176999999996</v>
      </c>
      <c r="K172" s="17">
        <v>782.18600000000004</v>
      </c>
      <c r="L172" s="17">
        <v>38.281999999999996</v>
      </c>
      <c r="M172" s="17">
        <v>820.46900000000005</v>
      </c>
    </row>
    <row r="173" spans="2:13" x14ac:dyDescent="0.25">
      <c r="B173" s="25" t="s">
        <v>717</v>
      </c>
      <c r="C173" s="26">
        <v>2043</v>
      </c>
      <c r="D173" s="26">
        <v>1802</v>
      </c>
      <c r="E173" s="26">
        <v>122</v>
      </c>
      <c r="F173" s="26">
        <v>41</v>
      </c>
      <c r="G173" s="26">
        <v>55</v>
      </c>
      <c r="H173" s="26">
        <v>23</v>
      </c>
      <c r="I173" s="26">
        <v>392304.92099999997</v>
      </c>
      <c r="J173" s="26">
        <v>2796578.287</v>
      </c>
      <c r="K173" s="26">
        <v>31427.901999999998</v>
      </c>
      <c r="L173" s="26">
        <v>742.91899999999998</v>
      </c>
      <c r="M173" s="26">
        <v>32170.821</v>
      </c>
    </row>
    <row r="174" spans="2:13" x14ac:dyDescent="0.25">
      <c r="B174" s="16" t="s">
        <v>718</v>
      </c>
      <c r="C174" s="17">
        <v>37</v>
      </c>
      <c r="D174" s="17">
        <v>21</v>
      </c>
      <c r="E174" s="17">
        <v>3</v>
      </c>
      <c r="F174" s="17">
        <v>4</v>
      </c>
      <c r="G174" s="17">
        <v>1</v>
      </c>
      <c r="H174" s="17">
        <v>8</v>
      </c>
      <c r="I174" s="17">
        <v>535.28599999999994</v>
      </c>
      <c r="J174" s="17">
        <v>6253.4250000000002</v>
      </c>
      <c r="K174" s="17">
        <v>35.048999999999999</v>
      </c>
      <c r="L174" s="17">
        <v>6.7519999999999998</v>
      </c>
      <c r="M174" s="17">
        <v>41.801000000000002</v>
      </c>
    </row>
    <row r="175" spans="2:13" x14ac:dyDescent="0.25">
      <c r="B175" s="16" t="s">
        <v>719</v>
      </c>
      <c r="C175" s="17">
        <v>238</v>
      </c>
      <c r="D175" s="17">
        <v>184</v>
      </c>
      <c r="E175" s="17">
        <v>15</v>
      </c>
      <c r="F175" s="17">
        <v>10</v>
      </c>
      <c r="G175" s="17">
        <v>9</v>
      </c>
      <c r="H175" s="17">
        <v>20</v>
      </c>
      <c r="I175" s="17">
        <v>151204.37400000001</v>
      </c>
      <c r="J175" s="17">
        <v>362894.34100000001</v>
      </c>
      <c r="K175" s="17">
        <v>12656.69</v>
      </c>
      <c r="L175" s="17">
        <v>101.717</v>
      </c>
      <c r="M175" s="17">
        <v>12758.406000000001</v>
      </c>
    </row>
    <row r="176" spans="2:13" x14ac:dyDescent="0.25">
      <c r="B176" s="16" t="s">
        <v>720</v>
      </c>
      <c r="C176" s="17">
        <v>160</v>
      </c>
      <c r="D176" s="17">
        <v>127</v>
      </c>
      <c r="E176" s="17">
        <v>14</v>
      </c>
      <c r="F176" s="17">
        <v>6</v>
      </c>
      <c r="G176" s="17">
        <v>7</v>
      </c>
      <c r="H176" s="17">
        <v>6</v>
      </c>
      <c r="I176" s="17">
        <v>5922.5339999999997</v>
      </c>
      <c r="J176" s="17">
        <v>77476.154999999999</v>
      </c>
      <c r="K176" s="17">
        <v>383.08499999999998</v>
      </c>
      <c r="L176" s="17">
        <v>51.116</v>
      </c>
      <c r="M176" s="17">
        <v>434.20100000000002</v>
      </c>
    </row>
    <row r="177" spans="2:13" x14ac:dyDescent="0.25">
      <c r="B177" s="16" t="s">
        <v>721</v>
      </c>
      <c r="C177" s="17">
        <v>497</v>
      </c>
      <c r="D177" s="17">
        <v>372</v>
      </c>
      <c r="E177" s="17">
        <v>52</v>
      </c>
      <c r="F177" s="17">
        <v>23</v>
      </c>
      <c r="G177" s="17">
        <v>22</v>
      </c>
      <c r="H177" s="17">
        <v>28</v>
      </c>
      <c r="I177" s="17">
        <v>58109.216</v>
      </c>
      <c r="J177" s="17">
        <v>599468.67500000005</v>
      </c>
      <c r="K177" s="17">
        <v>4538.1019999999999</v>
      </c>
      <c r="L177" s="17">
        <v>160.53100000000001</v>
      </c>
      <c r="M177" s="17">
        <v>4698.634</v>
      </c>
    </row>
    <row r="178" spans="2:13" x14ac:dyDescent="0.25">
      <c r="B178" s="16" t="s">
        <v>722</v>
      </c>
      <c r="C178" s="17">
        <v>85</v>
      </c>
      <c r="D178" s="17">
        <v>44</v>
      </c>
      <c r="E178" s="17">
        <v>12</v>
      </c>
      <c r="F178" s="17">
        <v>6</v>
      </c>
      <c r="G178" s="17">
        <v>12</v>
      </c>
      <c r="H178" s="17">
        <v>11</v>
      </c>
      <c r="I178" s="17">
        <v>2382.7280000000001</v>
      </c>
      <c r="J178" s="17">
        <v>34008.307000000001</v>
      </c>
      <c r="K178" s="17">
        <v>147.22900000000001</v>
      </c>
      <c r="L178" s="17">
        <v>12.112</v>
      </c>
      <c r="M178" s="17">
        <v>159.34100000000001</v>
      </c>
    </row>
    <row r="179" spans="2:13" x14ac:dyDescent="0.25">
      <c r="B179" s="16" t="s">
        <v>723</v>
      </c>
      <c r="C179" s="17">
        <v>44</v>
      </c>
      <c r="D179" s="17">
        <v>21</v>
      </c>
      <c r="E179" s="17">
        <v>4</v>
      </c>
      <c r="F179" s="17">
        <v>7</v>
      </c>
      <c r="G179" s="17">
        <v>2</v>
      </c>
      <c r="H179" s="17">
        <v>10</v>
      </c>
      <c r="I179" s="17">
        <v>830.23099999999999</v>
      </c>
      <c r="J179" s="17">
        <v>10521.787</v>
      </c>
      <c r="K179" s="17">
        <v>50.21</v>
      </c>
      <c r="L179" s="17">
        <v>7.3739999999999997</v>
      </c>
      <c r="M179" s="17">
        <v>57.584000000000003</v>
      </c>
    </row>
    <row r="180" spans="2:13" x14ac:dyDescent="0.25">
      <c r="B180" s="16" t="s">
        <v>724</v>
      </c>
      <c r="C180" s="17">
        <v>20</v>
      </c>
      <c r="D180" s="17">
        <v>11</v>
      </c>
      <c r="E180" s="17">
        <v>2</v>
      </c>
      <c r="F180" s="17">
        <v>1</v>
      </c>
      <c r="G180" s="17">
        <v>1</v>
      </c>
      <c r="H180" s="17">
        <v>5</v>
      </c>
      <c r="I180" s="17">
        <v>94.388999999999996</v>
      </c>
      <c r="J180" s="17">
        <v>4657.8620000000001</v>
      </c>
      <c r="K180" s="17">
        <v>5.4619999999999997</v>
      </c>
      <c r="L180" s="17">
        <v>3.056</v>
      </c>
      <c r="M180" s="17">
        <v>8.5190000000000001</v>
      </c>
    </row>
    <row r="181" spans="2:13" x14ac:dyDescent="0.25">
      <c r="B181" s="16" t="s">
        <v>468</v>
      </c>
      <c r="C181" s="17">
        <v>731</v>
      </c>
      <c r="D181" s="17">
        <v>580</v>
      </c>
      <c r="E181" s="17">
        <v>59</v>
      </c>
      <c r="F181" s="17">
        <v>25</v>
      </c>
      <c r="G181" s="17">
        <v>31</v>
      </c>
      <c r="H181" s="17">
        <v>36</v>
      </c>
      <c r="I181" s="17">
        <v>102702.481</v>
      </c>
      <c r="J181" s="17">
        <v>918902.39300000004</v>
      </c>
      <c r="K181" s="17">
        <v>8015.674</v>
      </c>
      <c r="L181" s="17">
        <v>282.75099999999998</v>
      </c>
      <c r="M181" s="17">
        <v>8298.4240000000009</v>
      </c>
    </row>
    <row r="182" spans="2:13" x14ac:dyDescent="0.25">
      <c r="B182" s="16" t="s">
        <v>725</v>
      </c>
      <c r="C182" s="17">
        <v>39</v>
      </c>
      <c r="D182" s="17">
        <v>20</v>
      </c>
      <c r="E182" s="17">
        <v>5</v>
      </c>
      <c r="F182" s="17">
        <v>3</v>
      </c>
      <c r="G182" s="17">
        <v>3</v>
      </c>
      <c r="H182" s="17">
        <v>8</v>
      </c>
      <c r="I182" s="17">
        <v>975.40099999999995</v>
      </c>
      <c r="J182" s="17">
        <v>7497.1310000000003</v>
      </c>
      <c r="K182" s="17">
        <v>63.350999999999999</v>
      </c>
      <c r="L182" s="17">
        <v>6.0170000000000003</v>
      </c>
      <c r="M182" s="17">
        <v>69.367000000000004</v>
      </c>
    </row>
    <row r="183" spans="2:13" x14ac:dyDescent="0.25">
      <c r="B183" s="16" t="s">
        <v>726</v>
      </c>
      <c r="C183" s="17">
        <v>171</v>
      </c>
      <c r="D183" s="17">
        <v>111</v>
      </c>
      <c r="E183" s="17">
        <v>15</v>
      </c>
      <c r="F183" s="17">
        <v>15</v>
      </c>
      <c r="G183" s="17">
        <v>12</v>
      </c>
      <c r="H183" s="17">
        <v>18</v>
      </c>
      <c r="I183" s="17">
        <v>41371.993999999999</v>
      </c>
      <c r="J183" s="17">
        <v>591668.36600000004</v>
      </c>
      <c r="K183" s="17">
        <v>3368.8119999999999</v>
      </c>
      <c r="L183" s="17">
        <v>33.034999999999997</v>
      </c>
      <c r="M183" s="17">
        <v>3401.846</v>
      </c>
    </row>
    <row r="184" spans="2:13" x14ac:dyDescent="0.25">
      <c r="B184" s="16" t="s">
        <v>727</v>
      </c>
      <c r="C184" s="17">
        <v>116</v>
      </c>
      <c r="D184" s="17">
        <v>73</v>
      </c>
      <c r="E184" s="17">
        <v>20</v>
      </c>
      <c r="F184" s="17">
        <v>9</v>
      </c>
      <c r="G184" s="17">
        <v>4</v>
      </c>
      <c r="H184" s="17">
        <v>10</v>
      </c>
      <c r="I184" s="17">
        <v>7475.8429999999998</v>
      </c>
      <c r="J184" s="17">
        <v>84251.322</v>
      </c>
      <c r="K184" s="17">
        <v>535.11300000000006</v>
      </c>
      <c r="L184" s="17">
        <v>26.021999999999998</v>
      </c>
      <c r="M184" s="17">
        <v>561.13499999999999</v>
      </c>
    </row>
    <row r="185" spans="2:13" x14ac:dyDescent="0.25">
      <c r="B185" s="16" t="s">
        <v>728</v>
      </c>
      <c r="C185" s="17">
        <v>31</v>
      </c>
      <c r="D185" s="17">
        <v>16</v>
      </c>
      <c r="E185" s="17">
        <v>4</v>
      </c>
      <c r="F185" s="17">
        <v>6</v>
      </c>
      <c r="G185" s="17">
        <v>1</v>
      </c>
      <c r="H185" s="17">
        <v>4</v>
      </c>
      <c r="I185" s="17">
        <v>1136.309</v>
      </c>
      <c r="J185" s="17">
        <v>6854.6459999999997</v>
      </c>
      <c r="K185" s="17">
        <v>72.756</v>
      </c>
      <c r="L185" s="17">
        <v>5.7480000000000002</v>
      </c>
      <c r="M185" s="17">
        <v>78.504000000000005</v>
      </c>
    </row>
    <row r="186" spans="2:13" x14ac:dyDescent="0.25">
      <c r="B186" s="16" t="s">
        <v>729</v>
      </c>
      <c r="C186" s="17">
        <v>158</v>
      </c>
      <c r="D186" s="17">
        <v>106</v>
      </c>
      <c r="E186" s="17">
        <v>19</v>
      </c>
      <c r="F186" s="17">
        <v>9</v>
      </c>
      <c r="G186" s="17">
        <v>8</v>
      </c>
      <c r="H186" s="17">
        <v>16</v>
      </c>
      <c r="I186" s="17">
        <v>18802.428</v>
      </c>
      <c r="J186" s="17">
        <v>76918.191000000006</v>
      </c>
      <c r="K186" s="17">
        <v>1510.5160000000001</v>
      </c>
      <c r="L186" s="17">
        <v>41.784999999999997</v>
      </c>
      <c r="M186" s="17">
        <v>1552.3009999999999</v>
      </c>
    </row>
    <row r="187" spans="2:13" x14ac:dyDescent="0.25">
      <c r="B187" s="16" t="s">
        <v>730</v>
      </c>
      <c r="C187" s="17">
        <v>40</v>
      </c>
      <c r="D187" s="17">
        <v>23</v>
      </c>
      <c r="E187" s="17">
        <v>2</v>
      </c>
      <c r="F187" s="17">
        <v>3</v>
      </c>
      <c r="G187" s="17">
        <v>6</v>
      </c>
      <c r="H187" s="17">
        <v>6</v>
      </c>
      <c r="I187" s="17">
        <v>761.70799999999997</v>
      </c>
      <c r="J187" s="17">
        <v>15205.686</v>
      </c>
      <c r="K187" s="17">
        <v>45.853000000000002</v>
      </c>
      <c r="L187" s="17">
        <v>4.9029999999999996</v>
      </c>
      <c r="M187" s="17">
        <v>50.756</v>
      </c>
    </row>
    <row r="188" spans="2:13" x14ac:dyDescent="0.25">
      <c r="B188" s="25" t="s">
        <v>731</v>
      </c>
      <c r="C188" s="26">
        <v>3622</v>
      </c>
      <c r="D188" s="26">
        <v>3074</v>
      </c>
      <c r="E188" s="26">
        <v>285</v>
      </c>
      <c r="F188" s="26">
        <v>144</v>
      </c>
      <c r="G188" s="26">
        <v>95</v>
      </c>
      <c r="H188" s="26">
        <v>24</v>
      </c>
      <c r="I188" s="26">
        <v>399688.54300000001</v>
      </c>
      <c r="J188" s="26">
        <v>4344489.6900000004</v>
      </c>
      <c r="K188" s="26">
        <v>30283.773000000001</v>
      </c>
      <c r="L188" s="26">
        <v>1807.1759999999999</v>
      </c>
      <c r="M188" s="26">
        <v>32090.949000000001</v>
      </c>
    </row>
    <row r="189" spans="2:13" x14ac:dyDescent="0.25">
      <c r="B189" s="16" t="s">
        <v>732</v>
      </c>
      <c r="C189" s="17">
        <v>402</v>
      </c>
      <c r="D189" s="17">
        <v>283</v>
      </c>
      <c r="E189" s="17">
        <v>45</v>
      </c>
      <c r="F189" s="17">
        <v>24</v>
      </c>
      <c r="G189" s="17">
        <v>22</v>
      </c>
      <c r="H189" s="17">
        <v>28</v>
      </c>
      <c r="I189" s="17">
        <v>54641.3</v>
      </c>
      <c r="J189" s="17">
        <v>437550.27</v>
      </c>
      <c r="K189" s="17">
        <v>4317.09</v>
      </c>
      <c r="L189" s="17">
        <v>225.02199999999999</v>
      </c>
      <c r="M189" s="17">
        <v>4542.1120000000001</v>
      </c>
    </row>
    <row r="190" spans="2:13" x14ac:dyDescent="0.25">
      <c r="B190" s="16" t="s">
        <v>733</v>
      </c>
      <c r="C190" s="17">
        <v>42</v>
      </c>
      <c r="D190" s="17">
        <v>25</v>
      </c>
      <c r="E190" s="17">
        <v>2</v>
      </c>
      <c r="F190" s="17">
        <v>4</v>
      </c>
      <c r="G190" s="17">
        <v>2</v>
      </c>
      <c r="H190" s="17">
        <v>9</v>
      </c>
      <c r="I190" s="17">
        <v>769.54100000000005</v>
      </c>
      <c r="J190" s="17">
        <v>7962.6440000000002</v>
      </c>
      <c r="K190" s="17">
        <v>49.648000000000003</v>
      </c>
      <c r="L190" s="17">
        <v>6.2359999999999998</v>
      </c>
      <c r="M190" s="17">
        <v>55.884</v>
      </c>
    </row>
    <row r="191" spans="2:13" x14ac:dyDescent="0.25">
      <c r="B191" s="16" t="s">
        <v>734</v>
      </c>
      <c r="C191" s="17">
        <v>164</v>
      </c>
      <c r="D191" s="17">
        <v>110</v>
      </c>
      <c r="E191" s="17">
        <v>21</v>
      </c>
      <c r="F191" s="17">
        <v>11</v>
      </c>
      <c r="G191" s="17">
        <v>10</v>
      </c>
      <c r="H191" s="17">
        <v>12</v>
      </c>
      <c r="I191" s="17">
        <v>13388.16</v>
      </c>
      <c r="J191" s="17">
        <v>73440.017999999996</v>
      </c>
      <c r="K191" s="17">
        <v>971.33199999999999</v>
      </c>
      <c r="L191" s="17">
        <v>34.244999999999997</v>
      </c>
      <c r="M191" s="17">
        <v>1005.578</v>
      </c>
    </row>
    <row r="192" spans="2:13" x14ac:dyDescent="0.25">
      <c r="B192" s="16" t="s">
        <v>735</v>
      </c>
      <c r="C192" s="17">
        <v>49</v>
      </c>
      <c r="D192" s="17">
        <v>25</v>
      </c>
      <c r="E192" s="17">
        <v>7</v>
      </c>
      <c r="F192" s="17">
        <v>4</v>
      </c>
      <c r="G192" s="17">
        <v>3</v>
      </c>
      <c r="H192" s="17">
        <v>10</v>
      </c>
      <c r="I192" s="17">
        <v>5246.5940000000001</v>
      </c>
      <c r="J192" s="17">
        <v>56372.540999999997</v>
      </c>
      <c r="K192" s="17">
        <v>395.12799999999999</v>
      </c>
      <c r="L192" s="17">
        <v>8.5190000000000001</v>
      </c>
      <c r="M192" s="17">
        <v>403.64699999999999</v>
      </c>
    </row>
    <row r="193" spans="2:13" x14ac:dyDescent="0.25">
      <c r="B193" s="16" t="s">
        <v>736</v>
      </c>
      <c r="C193" s="17">
        <v>240</v>
      </c>
      <c r="D193" s="17">
        <v>156</v>
      </c>
      <c r="E193" s="17">
        <v>30</v>
      </c>
      <c r="F193" s="17">
        <v>17</v>
      </c>
      <c r="G193" s="17">
        <v>14</v>
      </c>
      <c r="H193" s="17">
        <v>23</v>
      </c>
      <c r="I193" s="17">
        <v>16691.432000000001</v>
      </c>
      <c r="J193" s="17">
        <v>216428.88500000001</v>
      </c>
      <c r="K193" s="17">
        <v>1183.232</v>
      </c>
      <c r="L193" s="17">
        <v>69.953000000000003</v>
      </c>
      <c r="M193" s="17">
        <v>1253.1849999999999</v>
      </c>
    </row>
    <row r="194" spans="2:13" x14ac:dyDescent="0.25">
      <c r="B194" s="16" t="s">
        <v>737</v>
      </c>
      <c r="C194" s="17">
        <v>47</v>
      </c>
      <c r="D194" s="17">
        <v>26</v>
      </c>
      <c r="E194" s="17">
        <v>6</v>
      </c>
      <c r="F194" s="17">
        <v>5</v>
      </c>
      <c r="G194" s="17">
        <v>4</v>
      </c>
      <c r="H194" s="17">
        <v>6</v>
      </c>
      <c r="I194" s="17">
        <v>4046.375</v>
      </c>
      <c r="J194" s="17">
        <v>27899.867999999999</v>
      </c>
      <c r="K194" s="17">
        <v>272.80500000000001</v>
      </c>
      <c r="L194" s="17">
        <v>4.8449999999999998</v>
      </c>
      <c r="M194" s="17">
        <v>277.64999999999998</v>
      </c>
    </row>
    <row r="195" spans="2:13" x14ac:dyDescent="0.25">
      <c r="B195" s="16" t="s">
        <v>738</v>
      </c>
      <c r="C195" s="17">
        <v>171</v>
      </c>
      <c r="D195" s="17">
        <v>120</v>
      </c>
      <c r="E195" s="17">
        <v>24</v>
      </c>
      <c r="F195" s="17">
        <v>7</v>
      </c>
      <c r="G195" s="17">
        <v>6</v>
      </c>
      <c r="H195" s="17">
        <v>14</v>
      </c>
      <c r="I195" s="17">
        <v>12490.5</v>
      </c>
      <c r="J195" s="17">
        <v>63259.930999999997</v>
      </c>
      <c r="K195" s="17">
        <v>939.154</v>
      </c>
      <c r="L195" s="17">
        <v>34.045999999999999</v>
      </c>
      <c r="M195" s="17">
        <v>973.19899999999996</v>
      </c>
    </row>
    <row r="196" spans="2:13" x14ac:dyDescent="0.25">
      <c r="B196" s="16" t="s">
        <v>739</v>
      </c>
      <c r="C196" s="17">
        <v>774</v>
      </c>
      <c r="D196" s="17">
        <v>514</v>
      </c>
      <c r="E196" s="17">
        <v>122</v>
      </c>
      <c r="F196" s="17">
        <v>57</v>
      </c>
      <c r="G196" s="17">
        <v>39</v>
      </c>
      <c r="H196" s="17">
        <v>42</v>
      </c>
      <c r="I196" s="17">
        <v>62834.69</v>
      </c>
      <c r="J196" s="17">
        <v>653250.71699999995</v>
      </c>
      <c r="K196" s="17">
        <v>4708.3649999999998</v>
      </c>
      <c r="L196" s="17">
        <v>249.88200000000001</v>
      </c>
      <c r="M196" s="17">
        <v>4958.2460000000001</v>
      </c>
    </row>
    <row r="197" spans="2:13" x14ac:dyDescent="0.25">
      <c r="B197" s="16" t="s">
        <v>740</v>
      </c>
      <c r="C197" s="17">
        <v>92</v>
      </c>
      <c r="D197" s="17">
        <v>67</v>
      </c>
      <c r="E197" s="17">
        <v>3</v>
      </c>
      <c r="F197" s="17">
        <v>6</v>
      </c>
      <c r="G197" s="17">
        <v>6</v>
      </c>
      <c r="H197" s="17">
        <v>10</v>
      </c>
      <c r="I197" s="17">
        <v>4762.5159999999996</v>
      </c>
      <c r="J197" s="17">
        <v>42618.446000000004</v>
      </c>
      <c r="K197" s="17">
        <v>331.53800000000001</v>
      </c>
      <c r="L197" s="17">
        <v>16.425000000000001</v>
      </c>
      <c r="M197" s="17">
        <v>347.96300000000002</v>
      </c>
    </row>
    <row r="198" spans="2:13" x14ac:dyDescent="0.25">
      <c r="B198" s="16" t="s">
        <v>741</v>
      </c>
      <c r="C198" s="17">
        <v>524</v>
      </c>
      <c r="D198" s="17">
        <v>380</v>
      </c>
      <c r="E198" s="17">
        <v>59</v>
      </c>
      <c r="F198" s="17">
        <v>31</v>
      </c>
      <c r="G198" s="17">
        <v>25</v>
      </c>
      <c r="H198" s="17">
        <v>29</v>
      </c>
      <c r="I198" s="17">
        <v>66487.078999999998</v>
      </c>
      <c r="J198" s="17">
        <v>503716.94300000003</v>
      </c>
      <c r="K198" s="17">
        <v>5086.1189999999997</v>
      </c>
      <c r="L198" s="17">
        <v>141.99199999999999</v>
      </c>
      <c r="M198" s="17">
        <v>5228.1109999999999</v>
      </c>
    </row>
    <row r="199" spans="2:13" x14ac:dyDescent="0.25">
      <c r="B199" s="16" t="s">
        <v>742</v>
      </c>
      <c r="C199" s="17">
        <v>249</v>
      </c>
      <c r="D199" s="17">
        <v>163</v>
      </c>
      <c r="E199" s="17">
        <v>36</v>
      </c>
      <c r="F199" s="17">
        <v>19</v>
      </c>
      <c r="G199" s="17">
        <v>13</v>
      </c>
      <c r="H199" s="17">
        <v>18</v>
      </c>
      <c r="I199" s="17">
        <v>46453.836000000003</v>
      </c>
      <c r="J199" s="17">
        <v>405327.74300000002</v>
      </c>
      <c r="K199" s="17">
        <v>3727.549</v>
      </c>
      <c r="L199" s="17">
        <v>47.585000000000001</v>
      </c>
      <c r="M199" s="17">
        <v>3775.134</v>
      </c>
    </row>
    <row r="200" spans="2:13" x14ac:dyDescent="0.25">
      <c r="B200" s="16" t="s">
        <v>743</v>
      </c>
      <c r="C200" s="17">
        <v>79</v>
      </c>
      <c r="D200" s="17">
        <v>45</v>
      </c>
      <c r="E200" s="17">
        <v>11</v>
      </c>
      <c r="F200" s="17">
        <v>7</v>
      </c>
      <c r="G200" s="17">
        <v>7</v>
      </c>
      <c r="H200" s="17">
        <v>9</v>
      </c>
      <c r="I200" s="17">
        <v>3390.7489999999998</v>
      </c>
      <c r="J200" s="17">
        <v>45848.62</v>
      </c>
      <c r="K200" s="17">
        <v>237.00299999999999</v>
      </c>
      <c r="L200" s="17">
        <v>13.523999999999999</v>
      </c>
      <c r="M200" s="17">
        <v>250.52699999999999</v>
      </c>
    </row>
    <row r="201" spans="2:13" x14ac:dyDescent="0.25">
      <c r="B201" s="16" t="s">
        <v>744</v>
      </c>
      <c r="C201" s="17">
        <v>182</v>
      </c>
      <c r="D201" s="17">
        <v>105</v>
      </c>
      <c r="E201" s="17">
        <v>30</v>
      </c>
      <c r="F201" s="17">
        <v>18</v>
      </c>
      <c r="G201" s="17">
        <v>14</v>
      </c>
      <c r="H201" s="17">
        <v>15</v>
      </c>
      <c r="I201" s="17">
        <v>10562.759</v>
      </c>
      <c r="J201" s="17">
        <v>130373.088</v>
      </c>
      <c r="K201" s="17">
        <v>760.70799999999997</v>
      </c>
      <c r="L201" s="17">
        <v>64.87</v>
      </c>
      <c r="M201" s="17">
        <v>825.57799999999997</v>
      </c>
    </row>
    <row r="202" spans="2:13" x14ac:dyDescent="0.25">
      <c r="B202" s="16" t="s">
        <v>745</v>
      </c>
      <c r="C202" s="17">
        <v>76</v>
      </c>
      <c r="D202" s="17">
        <v>48</v>
      </c>
      <c r="E202" s="17">
        <v>11</v>
      </c>
      <c r="F202" s="17">
        <v>2</v>
      </c>
      <c r="G202" s="17">
        <v>5</v>
      </c>
      <c r="H202" s="17">
        <v>10</v>
      </c>
      <c r="I202" s="17">
        <v>2066.739</v>
      </c>
      <c r="J202" s="17">
        <v>20619.882000000001</v>
      </c>
      <c r="K202" s="17">
        <v>140.91300000000001</v>
      </c>
      <c r="L202" s="17">
        <v>14.348000000000001</v>
      </c>
      <c r="M202" s="17">
        <v>155.26</v>
      </c>
    </row>
    <row r="203" spans="2:13" x14ac:dyDescent="0.25">
      <c r="B203" s="16" t="s">
        <v>746</v>
      </c>
      <c r="C203" s="17">
        <v>74</v>
      </c>
      <c r="D203" s="17">
        <v>54</v>
      </c>
      <c r="E203" s="17">
        <v>6</v>
      </c>
      <c r="F203" s="17">
        <v>4</v>
      </c>
      <c r="G203" s="17">
        <v>4</v>
      </c>
      <c r="H203" s="17">
        <v>6</v>
      </c>
      <c r="I203" s="17">
        <v>4282.1390000000001</v>
      </c>
      <c r="J203" s="17">
        <v>24171.267</v>
      </c>
      <c r="K203" s="17">
        <v>306.13</v>
      </c>
      <c r="L203" s="17">
        <v>14.465</v>
      </c>
      <c r="M203" s="17">
        <v>320.59500000000003</v>
      </c>
    </row>
    <row r="204" spans="2:13" x14ac:dyDescent="0.25">
      <c r="B204" s="16" t="s">
        <v>747</v>
      </c>
      <c r="C204" s="17">
        <v>12</v>
      </c>
      <c r="D204" s="17">
        <v>6</v>
      </c>
      <c r="E204" s="17">
        <v>2</v>
      </c>
      <c r="F204" s="17">
        <v>1</v>
      </c>
      <c r="G204" s="17">
        <v>0</v>
      </c>
      <c r="H204" s="17">
        <v>3</v>
      </c>
      <c r="I204" s="17">
        <v>84.472999999999999</v>
      </c>
      <c r="J204" s="17">
        <v>1278.5809999999999</v>
      </c>
      <c r="K204" s="17">
        <v>5.03</v>
      </c>
      <c r="L204" s="17">
        <v>2.6989999999999998</v>
      </c>
      <c r="M204" s="17">
        <v>7.7290000000000001</v>
      </c>
    </row>
    <row r="205" spans="2:13" x14ac:dyDescent="0.25">
      <c r="B205" s="16" t="s">
        <v>469</v>
      </c>
      <c r="C205" s="17">
        <v>1011</v>
      </c>
      <c r="D205" s="17">
        <v>752</v>
      </c>
      <c r="E205" s="17">
        <v>129</v>
      </c>
      <c r="F205" s="17">
        <v>55</v>
      </c>
      <c r="G205" s="17">
        <v>43</v>
      </c>
      <c r="H205" s="17">
        <v>32</v>
      </c>
      <c r="I205" s="17">
        <v>91489.660999999993</v>
      </c>
      <c r="J205" s="17">
        <v>1634370.2479999999</v>
      </c>
      <c r="K205" s="17">
        <v>6852.0309999999999</v>
      </c>
      <c r="L205" s="17">
        <v>858.51900000000001</v>
      </c>
      <c r="M205" s="17">
        <v>7710.55</v>
      </c>
    </row>
    <row r="206" spans="2:13" x14ac:dyDescent="0.25">
      <c r="B206" s="25" t="s">
        <v>748</v>
      </c>
      <c r="C206" s="26">
        <v>1628</v>
      </c>
      <c r="D206" s="26">
        <v>1288</v>
      </c>
      <c r="E206" s="26">
        <v>186</v>
      </c>
      <c r="F206" s="26">
        <v>94</v>
      </c>
      <c r="G206" s="26">
        <v>38</v>
      </c>
      <c r="H206" s="26">
        <v>22</v>
      </c>
      <c r="I206" s="26">
        <v>153715.152</v>
      </c>
      <c r="J206" s="26">
        <v>2565276.5010000002</v>
      </c>
      <c r="K206" s="26">
        <v>11417.714</v>
      </c>
      <c r="L206" s="26">
        <v>1030.2049999999999</v>
      </c>
      <c r="M206" s="26">
        <v>12447.918</v>
      </c>
    </row>
    <row r="207" spans="2:13" x14ac:dyDescent="0.25">
      <c r="B207" s="16" t="s">
        <v>749</v>
      </c>
      <c r="C207" s="17">
        <v>278</v>
      </c>
      <c r="D207" s="17">
        <v>189</v>
      </c>
      <c r="E207" s="17">
        <v>44</v>
      </c>
      <c r="F207" s="17">
        <v>16</v>
      </c>
      <c r="G207" s="17">
        <v>11</v>
      </c>
      <c r="H207" s="17">
        <v>18</v>
      </c>
      <c r="I207" s="17">
        <v>12779.527</v>
      </c>
      <c r="J207" s="17">
        <v>292372.728</v>
      </c>
      <c r="K207" s="17">
        <v>902.71900000000005</v>
      </c>
      <c r="L207" s="17">
        <v>173.31100000000001</v>
      </c>
      <c r="M207" s="17">
        <v>1076.03</v>
      </c>
    </row>
    <row r="208" spans="2:13" x14ac:dyDescent="0.25">
      <c r="B208" s="16" t="s">
        <v>750</v>
      </c>
      <c r="C208" s="17">
        <v>12</v>
      </c>
      <c r="D208" s="17">
        <v>6</v>
      </c>
      <c r="E208" s="17">
        <v>0</v>
      </c>
      <c r="F208" s="17">
        <v>0</v>
      </c>
      <c r="G208" s="17">
        <v>0</v>
      </c>
      <c r="H208" s="17">
        <v>6</v>
      </c>
      <c r="I208" s="17">
        <v>207.79</v>
      </c>
      <c r="J208" s="17">
        <v>1635.7850000000001</v>
      </c>
      <c r="K208" s="17">
        <v>13.534000000000001</v>
      </c>
      <c r="L208" s="17">
        <v>1.012</v>
      </c>
      <c r="M208" s="17">
        <v>14.545999999999999</v>
      </c>
    </row>
    <row r="209" spans="2:13" x14ac:dyDescent="0.25">
      <c r="B209" s="16" t="s">
        <v>751</v>
      </c>
      <c r="C209" s="17">
        <v>11</v>
      </c>
      <c r="D209" s="17">
        <v>5</v>
      </c>
      <c r="E209" s="17">
        <v>1</v>
      </c>
      <c r="F209" s="17">
        <v>0</v>
      </c>
      <c r="G209" s="17">
        <v>1</v>
      </c>
      <c r="H209" s="17">
        <v>4</v>
      </c>
      <c r="I209" s="17">
        <v>432.43299999999999</v>
      </c>
      <c r="J209" s="17">
        <v>1942.751</v>
      </c>
      <c r="K209" s="17">
        <v>27.710999999999999</v>
      </c>
      <c r="L209" s="17">
        <v>1.0389999999999999</v>
      </c>
      <c r="M209" s="17">
        <v>28.75</v>
      </c>
    </row>
    <row r="210" spans="2:13" x14ac:dyDescent="0.25">
      <c r="B210" s="16" t="s">
        <v>752</v>
      </c>
      <c r="C210" s="17">
        <v>205</v>
      </c>
      <c r="D210" s="17">
        <v>130</v>
      </c>
      <c r="E210" s="17">
        <v>23</v>
      </c>
      <c r="F210" s="17">
        <v>16</v>
      </c>
      <c r="G210" s="17">
        <v>19</v>
      </c>
      <c r="H210" s="17">
        <v>17</v>
      </c>
      <c r="I210" s="17">
        <v>28855.087</v>
      </c>
      <c r="J210" s="17">
        <v>155525.82</v>
      </c>
      <c r="K210" s="17">
        <v>2224.5639999999999</v>
      </c>
      <c r="L210" s="17">
        <v>44.145000000000003</v>
      </c>
      <c r="M210" s="17">
        <v>2268.7089999999998</v>
      </c>
    </row>
    <row r="211" spans="2:13" x14ac:dyDescent="0.25">
      <c r="B211" s="16" t="s">
        <v>753</v>
      </c>
      <c r="C211" s="17">
        <v>226</v>
      </c>
      <c r="D211" s="17">
        <v>130</v>
      </c>
      <c r="E211" s="17">
        <v>32</v>
      </c>
      <c r="F211" s="17">
        <v>20</v>
      </c>
      <c r="G211" s="17">
        <v>13</v>
      </c>
      <c r="H211" s="17">
        <v>31</v>
      </c>
      <c r="I211" s="17">
        <v>19171.900000000001</v>
      </c>
      <c r="J211" s="17">
        <v>819230.321</v>
      </c>
      <c r="K211" s="17">
        <v>1420.671</v>
      </c>
      <c r="L211" s="17">
        <v>516.13499999999999</v>
      </c>
      <c r="M211" s="17">
        <v>1936.806</v>
      </c>
    </row>
    <row r="212" spans="2:13" x14ac:dyDescent="0.25">
      <c r="B212" s="16" t="s">
        <v>754</v>
      </c>
      <c r="C212" s="17">
        <v>121</v>
      </c>
      <c r="D212" s="17">
        <v>82</v>
      </c>
      <c r="E212" s="17">
        <v>11</v>
      </c>
      <c r="F212" s="17">
        <v>10</v>
      </c>
      <c r="G212" s="17">
        <v>3</v>
      </c>
      <c r="H212" s="17">
        <v>15</v>
      </c>
      <c r="I212" s="17">
        <v>3421.4740000000002</v>
      </c>
      <c r="J212" s="17">
        <v>74294.604999999996</v>
      </c>
      <c r="K212" s="17">
        <v>215.85300000000001</v>
      </c>
      <c r="L212" s="17">
        <v>27.943000000000001</v>
      </c>
      <c r="M212" s="17">
        <v>243.79599999999999</v>
      </c>
    </row>
    <row r="213" spans="2:13" x14ac:dyDescent="0.25">
      <c r="B213" s="16" t="s">
        <v>755</v>
      </c>
      <c r="C213" s="17">
        <v>41</v>
      </c>
      <c r="D213" s="17">
        <v>29</v>
      </c>
      <c r="E213" s="17">
        <v>1</v>
      </c>
      <c r="F213" s="17">
        <v>2</v>
      </c>
      <c r="G213" s="17">
        <v>3</v>
      </c>
      <c r="H213" s="17">
        <v>6</v>
      </c>
      <c r="I213" s="17">
        <v>1508.1279999999999</v>
      </c>
      <c r="J213" s="17">
        <v>19333.722000000002</v>
      </c>
      <c r="K213" s="17">
        <v>101.714</v>
      </c>
      <c r="L213" s="17">
        <v>11.452</v>
      </c>
      <c r="M213" s="17">
        <v>113.16500000000001</v>
      </c>
    </row>
    <row r="214" spans="2:13" x14ac:dyDescent="0.25">
      <c r="B214" s="16" t="s">
        <v>756</v>
      </c>
      <c r="C214" s="17">
        <v>47</v>
      </c>
      <c r="D214" s="17">
        <v>25</v>
      </c>
      <c r="E214" s="17">
        <v>5</v>
      </c>
      <c r="F214" s="17">
        <v>7</v>
      </c>
      <c r="G214" s="17">
        <v>3</v>
      </c>
      <c r="H214" s="17">
        <v>7</v>
      </c>
      <c r="I214" s="17">
        <v>1174.509</v>
      </c>
      <c r="J214" s="17">
        <v>17851.891</v>
      </c>
      <c r="K214" s="17">
        <v>72.257999999999996</v>
      </c>
      <c r="L214" s="17">
        <v>8.8539999999999992</v>
      </c>
      <c r="M214" s="17">
        <v>81.113</v>
      </c>
    </row>
    <row r="215" spans="2:13" x14ac:dyDescent="0.25">
      <c r="B215" s="16" t="s">
        <v>757</v>
      </c>
      <c r="C215" s="17">
        <v>34</v>
      </c>
      <c r="D215" s="17">
        <v>27</v>
      </c>
      <c r="E215" s="17">
        <v>1</v>
      </c>
      <c r="F215" s="17">
        <v>1</v>
      </c>
      <c r="G215" s="17">
        <v>3</v>
      </c>
      <c r="H215" s="17">
        <v>2</v>
      </c>
      <c r="I215" s="17">
        <v>433.12400000000002</v>
      </c>
      <c r="J215" s="17">
        <v>7410.3329999999996</v>
      </c>
      <c r="K215" s="17">
        <v>24.881</v>
      </c>
      <c r="L215" s="17">
        <v>7.7560000000000002</v>
      </c>
      <c r="M215" s="17">
        <v>32.637</v>
      </c>
    </row>
    <row r="216" spans="2:13" x14ac:dyDescent="0.25">
      <c r="B216" s="16" t="s">
        <v>758</v>
      </c>
      <c r="C216" s="17">
        <v>163</v>
      </c>
      <c r="D216" s="17">
        <v>99</v>
      </c>
      <c r="E216" s="17">
        <v>22</v>
      </c>
      <c r="F216" s="17">
        <v>13</v>
      </c>
      <c r="G216" s="17">
        <v>13</v>
      </c>
      <c r="H216" s="17">
        <v>16</v>
      </c>
      <c r="I216" s="17">
        <v>11265.629000000001</v>
      </c>
      <c r="J216" s="17">
        <v>130575.356</v>
      </c>
      <c r="K216" s="17">
        <v>759.553</v>
      </c>
      <c r="L216" s="17">
        <v>37.195</v>
      </c>
      <c r="M216" s="17">
        <v>796.74800000000005</v>
      </c>
    </row>
    <row r="217" spans="2:13" x14ac:dyDescent="0.25">
      <c r="B217" s="16" t="s">
        <v>759</v>
      </c>
      <c r="C217" s="17">
        <v>109</v>
      </c>
      <c r="D217" s="17">
        <v>61</v>
      </c>
      <c r="E217" s="17">
        <v>16</v>
      </c>
      <c r="F217" s="17">
        <v>8</v>
      </c>
      <c r="G217" s="17">
        <v>10</v>
      </c>
      <c r="H217" s="17">
        <v>14</v>
      </c>
      <c r="I217" s="17">
        <v>12910.023999999999</v>
      </c>
      <c r="J217" s="17">
        <v>55684.014000000003</v>
      </c>
      <c r="K217" s="17">
        <v>1031.396</v>
      </c>
      <c r="L217" s="17">
        <v>26.786000000000001</v>
      </c>
      <c r="M217" s="17">
        <v>1058.181</v>
      </c>
    </row>
    <row r="218" spans="2:13" x14ac:dyDescent="0.25">
      <c r="B218" s="16" t="s">
        <v>760</v>
      </c>
      <c r="C218" s="17">
        <v>88</v>
      </c>
      <c r="D218" s="17">
        <v>39</v>
      </c>
      <c r="E218" s="17">
        <v>12</v>
      </c>
      <c r="F218" s="17">
        <v>20</v>
      </c>
      <c r="G218" s="17">
        <v>5</v>
      </c>
      <c r="H218" s="17">
        <v>12</v>
      </c>
      <c r="I218" s="17">
        <v>26878.079000000002</v>
      </c>
      <c r="J218" s="17">
        <v>587167.16599999997</v>
      </c>
      <c r="K218" s="17">
        <v>2201.6080000000002</v>
      </c>
      <c r="L218" s="17">
        <v>9.9260000000000002</v>
      </c>
      <c r="M218" s="17">
        <v>2211.5349999999999</v>
      </c>
    </row>
    <row r="219" spans="2:13" x14ac:dyDescent="0.25">
      <c r="B219" s="16" t="s">
        <v>761</v>
      </c>
      <c r="C219" s="17">
        <v>154</v>
      </c>
      <c r="D219" s="17">
        <v>103</v>
      </c>
      <c r="E219" s="17">
        <v>22</v>
      </c>
      <c r="F219" s="17">
        <v>8</v>
      </c>
      <c r="G219" s="17">
        <v>6</v>
      </c>
      <c r="H219" s="17">
        <v>15</v>
      </c>
      <c r="I219" s="17">
        <v>7710.0720000000001</v>
      </c>
      <c r="J219" s="17">
        <v>115237.533</v>
      </c>
      <c r="K219" s="17">
        <v>521.05200000000002</v>
      </c>
      <c r="L219" s="17">
        <v>58.704000000000001</v>
      </c>
      <c r="M219" s="17">
        <v>579.75599999999997</v>
      </c>
    </row>
    <row r="220" spans="2:13" x14ac:dyDescent="0.25">
      <c r="B220" s="16" t="s">
        <v>762</v>
      </c>
      <c r="C220" s="17">
        <v>122</v>
      </c>
      <c r="D220" s="17">
        <v>71</v>
      </c>
      <c r="E220" s="17">
        <v>14</v>
      </c>
      <c r="F220" s="17">
        <v>14</v>
      </c>
      <c r="G220" s="17">
        <v>12</v>
      </c>
      <c r="H220" s="17">
        <v>11</v>
      </c>
      <c r="I220" s="17">
        <v>11190.661</v>
      </c>
      <c r="J220" s="17">
        <v>85448.493000000002</v>
      </c>
      <c r="K220" s="17">
        <v>829.96799999999996</v>
      </c>
      <c r="L220" s="17">
        <v>25.306000000000001</v>
      </c>
      <c r="M220" s="17">
        <v>855.27300000000002</v>
      </c>
    </row>
    <row r="221" spans="2:13" x14ac:dyDescent="0.25">
      <c r="B221" s="16" t="s">
        <v>763</v>
      </c>
      <c r="C221" s="17">
        <v>24</v>
      </c>
      <c r="D221" s="17">
        <v>11</v>
      </c>
      <c r="E221" s="17">
        <v>4</v>
      </c>
      <c r="F221" s="17">
        <v>2</v>
      </c>
      <c r="G221" s="17">
        <v>3</v>
      </c>
      <c r="H221" s="17">
        <v>4</v>
      </c>
      <c r="I221" s="17">
        <v>1548.8679999999999</v>
      </c>
      <c r="J221" s="17">
        <v>19076.84</v>
      </c>
      <c r="K221" s="17">
        <v>106.727</v>
      </c>
      <c r="L221" s="17">
        <v>4.9329999999999998</v>
      </c>
      <c r="M221" s="17">
        <v>111.65900000000001</v>
      </c>
    </row>
    <row r="222" spans="2:13" x14ac:dyDescent="0.25">
      <c r="B222" s="16" t="s">
        <v>764</v>
      </c>
      <c r="C222" s="17">
        <v>55</v>
      </c>
      <c r="D222" s="17">
        <v>32</v>
      </c>
      <c r="E222" s="17">
        <v>7</v>
      </c>
      <c r="F222" s="17">
        <v>3</v>
      </c>
      <c r="G222" s="17">
        <v>5</v>
      </c>
      <c r="H222" s="17">
        <v>8</v>
      </c>
      <c r="I222" s="17">
        <v>2299.5740000000001</v>
      </c>
      <c r="J222" s="17">
        <v>55172.355000000003</v>
      </c>
      <c r="K222" s="17">
        <v>145.434</v>
      </c>
      <c r="L222" s="17">
        <v>9.56</v>
      </c>
      <c r="M222" s="17">
        <v>154.994</v>
      </c>
    </row>
    <row r="223" spans="2:13" x14ac:dyDescent="0.25">
      <c r="B223" s="16" t="s">
        <v>765</v>
      </c>
      <c r="C223" s="17">
        <v>37</v>
      </c>
      <c r="D223" s="17">
        <v>25</v>
      </c>
      <c r="E223" s="17">
        <v>4</v>
      </c>
      <c r="F223" s="17">
        <v>0</v>
      </c>
      <c r="G223" s="17">
        <v>1</v>
      </c>
      <c r="H223" s="17">
        <v>7</v>
      </c>
      <c r="I223" s="17">
        <v>2123.7950000000001</v>
      </c>
      <c r="J223" s="17">
        <v>8845.0580000000009</v>
      </c>
      <c r="K223" s="17">
        <v>156.12200000000001</v>
      </c>
      <c r="L223" s="17">
        <v>8.2149999999999999</v>
      </c>
      <c r="M223" s="17">
        <v>164.33600000000001</v>
      </c>
    </row>
    <row r="224" spans="2:13" x14ac:dyDescent="0.25">
      <c r="B224" s="16" t="s">
        <v>766</v>
      </c>
      <c r="C224" s="17">
        <v>31</v>
      </c>
      <c r="D224" s="17">
        <v>19</v>
      </c>
      <c r="E224" s="17">
        <v>2</v>
      </c>
      <c r="F224" s="17">
        <v>2</v>
      </c>
      <c r="G224" s="17">
        <v>2</v>
      </c>
      <c r="H224" s="17">
        <v>6</v>
      </c>
      <c r="I224" s="17">
        <v>759.92899999999997</v>
      </c>
      <c r="J224" s="17">
        <v>13298.972</v>
      </c>
      <c r="K224" s="17">
        <v>54.369</v>
      </c>
      <c r="L224" s="17">
        <v>8.0809999999999995</v>
      </c>
      <c r="M224" s="17">
        <v>62.45</v>
      </c>
    </row>
    <row r="225" spans="2:13" x14ac:dyDescent="0.25">
      <c r="B225" s="16" t="s">
        <v>767</v>
      </c>
      <c r="C225" s="17">
        <v>65</v>
      </c>
      <c r="D225" s="17">
        <v>48</v>
      </c>
      <c r="E225" s="17">
        <v>6</v>
      </c>
      <c r="F225" s="17">
        <v>4</v>
      </c>
      <c r="G225" s="17">
        <v>1</v>
      </c>
      <c r="H225" s="17">
        <v>6</v>
      </c>
      <c r="I225" s="17">
        <v>3560.9169999999999</v>
      </c>
      <c r="J225" s="17">
        <v>43069.989000000001</v>
      </c>
      <c r="K225" s="17">
        <v>237.739</v>
      </c>
      <c r="L225" s="17">
        <v>21.062999999999999</v>
      </c>
      <c r="M225" s="17">
        <v>258.80200000000002</v>
      </c>
    </row>
    <row r="226" spans="2:13" x14ac:dyDescent="0.25">
      <c r="B226" s="16" t="s">
        <v>768</v>
      </c>
      <c r="C226" s="17">
        <v>35</v>
      </c>
      <c r="D226" s="17">
        <v>23</v>
      </c>
      <c r="E226" s="17">
        <v>5</v>
      </c>
      <c r="F226" s="17">
        <v>2</v>
      </c>
      <c r="G226" s="17">
        <v>1</v>
      </c>
      <c r="H226" s="17">
        <v>4</v>
      </c>
      <c r="I226" s="17">
        <v>825.93499999999995</v>
      </c>
      <c r="J226" s="17">
        <v>7227.8670000000002</v>
      </c>
      <c r="K226" s="17">
        <v>47.886000000000003</v>
      </c>
      <c r="L226" s="17">
        <v>7.2930000000000001</v>
      </c>
      <c r="M226" s="17">
        <v>55.177999999999997</v>
      </c>
    </row>
    <row r="227" spans="2:13" x14ac:dyDescent="0.25">
      <c r="B227" s="16" t="s">
        <v>769</v>
      </c>
      <c r="C227" s="17">
        <v>79</v>
      </c>
      <c r="D227" s="17">
        <v>50</v>
      </c>
      <c r="E227" s="17">
        <v>12</v>
      </c>
      <c r="F227" s="17">
        <v>5</v>
      </c>
      <c r="G227" s="17">
        <v>5</v>
      </c>
      <c r="H227" s="17">
        <v>7</v>
      </c>
      <c r="I227" s="17">
        <v>4444.7389999999996</v>
      </c>
      <c r="J227" s="17">
        <v>50251.62</v>
      </c>
      <c r="K227" s="17">
        <v>307.221</v>
      </c>
      <c r="L227" s="17">
        <v>15.599</v>
      </c>
      <c r="M227" s="17">
        <v>322.82100000000003</v>
      </c>
    </row>
    <row r="228" spans="2:13" x14ac:dyDescent="0.25">
      <c r="B228" s="18" t="s">
        <v>770</v>
      </c>
      <c r="C228" s="19">
        <v>22</v>
      </c>
      <c r="D228" s="19">
        <v>12</v>
      </c>
      <c r="E228" s="19">
        <v>3</v>
      </c>
      <c r="F228" s="19">
        <v>1</v>
      </c>
      <c r="G228" s="19">
        <v>0</v>
      </c>
      <c r="H228" s="19">
        <v>6</v>
      </c>
      <c r="I228" s="19">
        <v>212.959</v>
      </c>
      <c r="J228" s="19">
        <v>4623.28</v>
      </c>
      <c r="K228" s="19">
        <v>14.734999999999999</v>
      </c>
      <c r="L228" s="19">
        <v>5.8970000000000002</v>
      </c>
      <c r="M228" s="19">
        <v>20.632000000000001</v>
      </c>
    </row>
    <row r="230" spans="2:13" ht="22.35" customHeight="1" x14ac:dyDescent="0.25">
      <c r="B230" s="57" t="s">
        <v>886</v>
      </c>
      <c r="C230" s="58"/>
      <c r="D230" s="58"/>
      <c r="E230" s="58"/>
      <c r="F230" s="58"/>
      <c r="G230" s="58"/>
      <c r="H230" s="58"/>
      <c r="I230" s="58"/>
      <c r="J230" s="58"/>
      <c r="K230" s="58"/>
      <c r="L230" s="58"/>
      <c r="M230" s="58"/>
    </row>
  </sheetData>
  <mergeCells count="11">
    <mergeCell ref="B230:M230"/>
    <mergeCell ref="B4:B6"/>
    <mergeCell ref="C4:H4"/>
    <mergeCell ref="I4:M4"/>
    <mergeCell ref="C5:C6"/>
    <mergeCell ref="D5:H5"/>
    <mergeCell ref="I5:I6"/>
    <mergeCell ref="J5:J6"/>
    <mergeCell ref="K5:K6"/>
    <mergeCell ref="L5:L6"/>
    <mergeCell ref="M5:M6"/>
  </mergeCells>
  <pageMargins left="0.7" right="0.7" top="0.75" bottom="0.75" header="0.3" footer="0.3"/>
  <pageSetup paperSize="9" scale="55" fitToHeight="0"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63CC00"/>
    <pageSetUpPr fitToPage="1"/>
  </sheetPr>
  <dimension ref="B1:G228"/>
  <sheetViews>
    <sheetView showGridLines="0" workbookViewId="0">
      <selection activeCell="B89" sqref="B89"/>
    </sheetView>
  </sheetViews>
  <sheetFormatPr baseColWidth="10" defaultRowHeight="13.2" x14ac:dyDescent="0.25"/>
  <cols>
    <col min="1" max="1" width="2.5546875" customWidth="1"/>
    <col min="2" max="2" width="17.44140625" customWidth="1"/>
    <col min="3" max="7" width="17.109375" customWidth="1"/>
  </cols>
  <sheetData>
    <row r="1" spans="2:7" ht="17.399999999999999" x14ac:dyDescent="0.3">
      <c r="B1" s="3" t="s">
        <v>55</v>
      </c>
    </row>
    <row r="2" spans="2:7" ht="28.8" customHeight="1" x14ac:dyDescent="0.25">
      <c r="B2" s="53" t="s">
        <v>887</v>
      </c>
      <c r="C2" s="53"/>
      <c r="D2" s="53"/>
      <c r="E2" s="53"/>
      <c r="F2" s="53"/>
      <c r="G2" s="53"/>
    </row>
    <row r="5" spans="2:7" x14ac:dyDescent="0.25">
      <c r="B5" s="55" t="s">
        <v>556</v>
      </c>
      <c r="C5" s="56" t="s">
        <v>771</v>
      </c>
      <c r="D5" s="56" t="s">
        <v>771</v>
      </c>
      <c r="E5" s="56" t="s">
        <v>771</v>
      </c>
      <c r="F5" s="56" t="s">
        <v>772</v>
      </c>
      <c r="G5" s="56" t="s">
        <v>772</v>
      </c>
    </row>
    <row r="6" spans="2:7" ht="42" customHeight="1" x14ac:dyDescent="0.25">
      <c r="B6" s="55" t="s">
        <v>556</v>
      </c>
      <c r="C6" s="15" t="s">
        <v>773</v>
      </c>
      <c r="D6" s="15" t="s">
        <v>49</v>
      </c>
      <c r="E6" s="15" t="s">
        <v>774</v>
      </c>
      <c r="F6" s="15" t="s">
        <v>773</v>
      </c>
      <c r="G6" s="15" t="s">
        <v>49</v>
      </c>
    </row>
    <row r="7" spans="2:7" x14ac:dyDescent="0.25">
      <c r="B7" s="25" t="s">
        <v>503</v>
      </c>
      <c r="C7" s="26">
        <v>178433126</v>
      </c>
      <c r="D7" s="26">
        <v>2556544</v>
      </c>
      <c r="E7" s="26">
        <v>180989669.49707299</v>
      </c>
      <c r="F7" s="27" t="s">
        <v>360</v>
      </c>
      <c r="G7" s="27" t="s">
        <v>206</v>
      </c>
    </row>
    <row r="8" spans="2:7" x14ac:dyDescent="0.25">
      <c r="B8" s="25" t="s">
        <v>558</v>
      </c>
      <c r="C8" s="26">
        <v>26972407</v>
      </c>
      <c r="D8" s="26">
        <v>331150</v>
      </c>
      <c r="E8" s="26">
        <v>27303557.039462101</v>
      </c>
      <c r="F8" s="27" t="s">
        <v>775</v>
      </c>
      <c r="G8" s="27" t="s">
        <v>199</v>
      </c>
    </row>
    <row r="9" spans="2:7" x14ac:dyDescent="0.25">
      <c r="B9" s="16" t="s">
        <v>460</v>
      </c>
      <c r="C9" s="17">
        <v>15414550</v>
      </c>
      <c r="D9" s="17">
        <v>246326</v>
      </c>
      <c r="E9" s="17">
        <v>15660876.411560001</v>
      </c>
      <c r="F9" s="20" t="s">
        <v>776</v>
      </c>
      <c r="G9" s="20" t="s">
        <v>92</v>
      </c>
    </row>
    <row r="10" spans="2:7" x14ac:dyDescent="0.25">
      <c r="B10" s="16" t="s">
        <v>559</v>
      </c>
      <c r="C10" s="17">
        <v>74655</v>
      </c>
      <c r="D10" s="17">
        <v>812</v>
      </c>
      <c r="E10" s="17">
        <v>75467.470706684398</v>
      </c>
      <c r="F10" s="20" t="s">
        <v>547</v>
      </c>
      <c r="G10" s="20" t="s">
        <v>100</v>
      </c>
    </row>
    <row r="11" spans="2:7" x14ac:dyDescent="0.25">
      <c r="B11" s="16" t="s">
        <v>560</v>
      </c>
      <c r="C11" s="17">
        <v>2063086</v>
      </c>
      <c r="D11" s="17">
        <v>13410</v>
      </c>
      <c r="E11" s="17">
        <v>2076495.9739274899</v>
      </c>
      <c r="F11" s="20" t="s">
        <v>777</v>
      </c>
      <c r="G11" s="20" t="s">
        <v>207</v>
      </c>
    </row>
    <row r="12" spans="2:7" x14ac:dyDescent="0.25">
      <c r="B12" s="16" t="s">
        <v>561</v>
      </c>
      <c r="C12" s="17">
        <v>351800</v>
      </c>
      <c r="D12" s="17">
        <v>731</v>
      </c>
      <c r="E12" s="17">
        <v>352530.956815093</v>
      </c>
      <c r="F12" s="20" t="s">
        <v>778</v>
      </c>
      <c r="G12" s="20" t="s">
        <v>291</v>
      </c>
    </row>
    <row r="13" spans="2:7" x14ac:dyDescent="0.25">
      <c r="B13" s="16" t="s">
        <v>562</v>
      </c>
      <c r="C13" s="17">
        <v>185660</v>
      </c>
      <c r="D13" s="17">
        <v>635</v>
      </c>
      <c r="E13" s="17">
        <v>186295.17508310301</v>
      </c>
      <c r="F13" s="20" t="s">
        <v>779</v>
      </c>
      <c r="G13" s="20" t="s">
        <v>268</v>
      </c>
    </row>
    <row r="14" spans="2:7" x14ac:dyDescent="0.25">
      <c r="B14" s="16" t="s">
        <v>563</v>
      </c>
      <c r="C14" s="17">
        <v>748941</v>
      </c>
      <c r="D14" s="17">
        <v>1605</v>
      </c>
      <c r="E14" s="17">
        <v>750545.91777319997</v>
      </c>
      <c r="F14" s="20" t="s">
        <v>778</v>
      </c>
      <c r="G14" s="20" t="s">
        <v>291</v>
      </c>
    </row>
    <row r="15" spans="2:7" x14ac:dyDescent="0.25">
      <c r="B15" s="16" t="s">
        <v>564</v>
      </c>
      <c r="C15" s="17">
        <v>540405</v>
      </c>
      <c r="D15" s="17">
        <v>26</v>
      </c>
      <c r="E15" s="17">
        <v>540431.19831888902</v>
      </c>
      <c r="F15" s="20" t="s">
        <v>88</v>
      </c>
      <c r="G15" s="20" t="s">
        <v>398</v>
      </c>
    </row>
    <row r="16" spans="2:7" x14ac:dyDescent="0.25">
      <c r="B16" s="16" t="s">
        <v>565</v>
      </c>
      <c r="C16" s="17">
        <v>653491</v>
      </c>
      <c r="D16" s="17">
        <v>9604</v>
      </c>
      <c r="E16" s="17">
        <v>663094.88086412603</v>
      </c>
      <c r="F16" s="20" t="s">
        <v>360</v>
      </c>
      <c r="G16" s="20" t="s">
        <v>86</v>
      </c>
    </row>
    <row r="17" spans="2:7" x14ac:dyDescent="0.25">
      <c r="B17" s="16" t="s">
        <v>566</v>
      </c>
      <c r="C17" s="17">
        <v>463004</v>
      </c>
      <c r="D17" s="17">
        <v>378</v>
      </c>
      <c r="E17" s="17">
        <v>463381.64048244798</v>
      </c>
      <c r="F17" s="20" t="s">
        <v>780</v>
      </c>
      <c r="G17" s="20" t="s">
        <v>245</v>
      </c>
    </row>
    <row r="18" spans="2:7" x14ac:dyDescent="0.25">
      <c r="B18" s="16" t="s">
        <v>567</v>
      </c>
      <c r="C18" s="17">
        <v>1775634</v>
      </c>
      <c r="D18" s="17">
        <v>35273</v>
      </c>
      <c r="E18" s="17">
        <v>1810907.24128401</v>
      </c>
      <c r="F18" s="20" t="s">
        <v>781</v>
      </c>
      <c r="G18" s="20" t="s">
        <v>198</v>
      </c>
    </row>
    <row r="19" spans="2:7" x14ac:dyDescent="0.25">
      <c r="B19" s="16" t="s">
        <v>568</v>
      </c>
      <c r="C19" s="17">
        <v>3250828</v>
      </c>
      <c r="D19" s="17">
        <v>21764</v>
      </c>
      <c r="E19" s="17">
        <v>3272592.2428253</v>
      </c>
      <c r="F19" s="20" t="s">
        <v>782</v>
      </c>
      <c r="G19" s="20" t="s">
        <v>207</v>
      </c>
    </row>
    <row r="20" spans="2:7" x14ac:dyDescent="0.25">
      <c r="B20" s="16" t="s">
        <v>569</v>
      </c>
      <c r="C20" s="17">
        <v>1450352</v>
      </c>
      <c r="D20" s="17">
        <v>586</v>
      </c>
      <c r="E20" s="17">
        <v>1450937.9298217399</v>
      </c>
      <c r="F20" s="20" t="s">
        <v>88</v>
      </c>
      <c r="G20" s="20" t="s">
        <v>398</v>
      </c>
    </row>
    <row r="21" spans="2:7" x14ac:dyDescent="0.25">
      <c r="B21" s="25" t="s">
        <v>570</v>
      </c>
      <c r="C21" s="26">
        <v>48506167</v>
      </c>
      <c r="D21" s="26">
        <v>784328</v>
      </c>
      <c r="E21" s="26">
        <v>49290494.2702877</v>
      </c>
      <c r="F21" s="27" t="s">
        <v>776</v>
      </c>
      <c r="G21" s="27" t="s">
        <v>92</v>
      </c>
    </row>
    <row r="22" spans="2:7" x14ac:dyDescent="0.25">
      <c r="B22" s="16" t="s">
        <v>461</v>
      </c>
      <c r="C22" s="17">
        <v>17167240</v>
      </c>
      <c r="D22" s="17">
        <v>499362</v>
      </c>
      <c r="E22" s="17">
        <v>17666602.060748901</v>
      </c>
      <c r="F22" s="20" t="s">
        <v>783</v>
      </c>
      <c r="G22" s="20" t="s">
        <v>810</v>
      </c>
    </row>
    <row r="23" spans="2:7" x14ac:dyDescent="0.25">
      <c r="B23" s="16" t="s">
        <v>571</v>
      </c>
      <c r="C23" s="17">
        <v>53500</v>
      </c>
      <c r="D23" s="17">
        <v>0</v>
      </c>
      <c r="E23" s="17">
        <v>53500.089875045298</v>
      </c>
      <c r="F23" s="20" t="s">
        <v>88</v>
      </c>
      <c r="G23" s="20" t="s">
        <v>398</v>
      </c>
    </row>
    <row r="24" spans="2:7" x14ac:dyDescent="0.25">
      <c r="B24" s="16" t="s">
        <v>572</v>
      </c>
      <c r="C24" s="17">
        <v>1083814</v>
      </c>
      <c r="D24" s="17">
        <v>34</v>
      </c>
      <c r="E24" s="17">
        <v>1083848.43725896</v>
      </c>
      <c r="F24" s="20" t="s">
        <v>88</v>
      </c>
      <c r="G24" s="20" t="s">
        <v>398</v>
      </c>
    </row>
    <row r="25" spans="2:7" x14ac:dyDescent="0.25">
      <c r="B25" s="16" t="s">
        <v>573</v>
      </c>
      <c r="C25" s="17">
        <v>371374</v>
      </c>
      <c r="D25" s="17">
        <v>5784</v>
      </c>
      <c r="E25" s="17">
        <v>377157.74845530099</v>
      </c>
      <c r="F25" s="20" t="s">
        <v>784</v>
      </c>
      <c r="G25" s="20" t="s">
        <v>86</v>
      </c>
    </row>
    <row r="26" spans="2:7" x14ac:dyDescent="0.25">
      <c r="B26" s="16" t="s">
        <v>574</v>
      </c>
      <c r="C26" s="17">
        <v>258914</v>
      </c>
      <c r="D26" s="17">
        <v>135</v>
      </c>
      <c r="E26" s="17">
        <v>259048.974439727</v>
      </c>
      <c r="F26" s="20" t="s">
        <v>88</v>
      </c>
      <c r="G26" s="20" t="s">
        <v>245</v>
      </c>
    </row>
    <row r="27" spans="2:7" x14ac:dyDescent="0.25">
      <c r="B27" s="16" t="s">
        <v>575</v>
      </c>
      <c r="C27" s="17">
        <v>255119</v>
      </c>
      <c r="D27" s="17">
        <v>469</v>
      </c>
      <c r="E27" s="17">
        <v>255588.67305915401</v>
      </c>
      <c r="F27" s="20" t="s">
        <v>778</v>
      </c>
      <c r="G27" s="20" t="s">
        <v>291</v>
      </c>
    </row>
    <row r="28" spans="2:7" x14ac:dyDescent="0.25">
      <c r="B28" s="16" t="s">
        <v>576</v>
      </c>
      <c r="C28" s="17">
        <v>398579</v>
      </c>
      <c r="D28" s="17">
        <v>89</v>
      </c>
      <c r="E28" s="17">
        <v>398668.34341717197</v>
      </c>
      <c r="F28" s="20" t="s">
        <v>88</v>
      </c>
      <c r="G28" s="20" t="s">
        <v>398</v>
      </c>
    </row>
    <row r="29" spans="2:7" x14ac:dyDescent="0.25">
      <c r="B29" s="16" t="s">
        <v>577</v>
      </c>
      <c r="C29" s="17">
        <v>60204</v>
      </c>
      <c r="D29" s="17">
        <v>437</v>
      </c>
      <c r="E29" s="17">
        <v>60640.7590360783</v>
      </c>
      <c r="F29" s="20" t="s">
        <v>782</v>
      </c>
      <c r="G29" s="20" t="s">
        <v>207</v>
      </c>
    </row>
    <row r="30" spans="2:7" x14ac:dyDescent="0.25">
      <c r="B30" s="16" t="s">
        <v>578</v>
      </c>
      <c r="C30" s="17">
        <v>982012</v>
      </c>
      <c r="D30" s="17">
        <v>13291</v>
      </c>
      <c r="E30" s="17">
        <v>995303.21163346304</v>
      </c>
      <c r="F30" s="20" t="s">
        <v>785</v>
      </c>
      <c r="G30" s="20" t="s">
        <v>200</v>
      </c>
    </row>
    <row r="31" spans="2:7" x14ac:dyDescent="0.25">
      <c r="B31" s="16" t="s">
        <v>579</v>
      </c>
      <c r="C31" s="17">
        <v>158269</v>
      </c>
      <c r="D31" s="17">
        <v>652</v>
      </c>
      <c r="E31" s="17">
        <v>158920.84340581499</v>
      </c>
      <c r="F31" s="20" t="s">
        <v>786</v>
      </c>
      <c r="G31" s="20" t="s">
        <v>247</v>
      </c>
    </row>
    <row r="32" spans="2:7" x14ac:dyDescent="0.25">
      <c r="B32" s="16" t="s">
        <v>580</v>
      </c>
      <c r="C32" s="17">
        <v>109522</v>
      </c>
      <c r="D32" s="17">
        <v>41</v>
      </c>
      <c r="E32" s="17">
        <v>109563.171468285</v>
      </c>
      <c r="F32" s="20" t="s">
        <v>88</v>
      </c>
      <c r="G32" s="20" t="s">
        <v>398</v>
      </c>
    </row>
    <row r="33" spans="2:7" x14ac:dyDescent="0.25">
      <c r="B33" s="16" t="s">
        <v>581</v>
      </c>
      <c r="C33" s="17">
        <v>1782028</v>
      </c>
      <c r="D33" s="17">
        <v>268</v>
      </c>
      <c r="E33" s="17">
        <v>1782296.2800462099</v>
      </c>
      <c r="F33" s="20" t="s">
        <v>88</v>
      </c>
      <c r="G33" s="20" t="s">
        <v>398</v>
      </c>
    </row>
    <row r="34" spans="2:7" x14ac:dyDescent="0.25">
      <c r="B34" s="16" t="s">
        <v>582</v>
      </c>
      <c r="C34" s="17">
        <v>1097436</v>
      </c>
      <c r="D34" s="17">
        <v>21633</v>
      </c>
      <c r="E34" s="17">
        <v>1119068.8564432301</v>
      </c>
      <c r="F34" s="20" t="s">
        <v>781</v>
      </c>
      <c r="G34" s="20" t="s">
        <v>202</v>
      </c>
    </row>
    <row r="35" spans="2:7" x14ac:dyDescent="0.25">
      <c r="B35" s="16" t="s">
        <v>583</v>
      </c>
      <c r="C35" s="17">
        <v>1854988</v>
      </c>
      <c r="D35" s="17">
        <v>78709</v>
      </c>
      <c r="E35" s="17">
        <v>1933697.6272611399</v>
      </c>
      <c r="F35" s="20" t="s">
        <v>787</v>
      </c>
      <c r="G35" s="20" t="s">
        <v>407</v>
      </c>
    </row>
    <row r="36" spans="2:7" x14ac:dyDescent="0.25">
      <c r="B36" s="16" t="s">
        <v>584</v>
      </c>
      <c r="C36" s="17">
        <v>685050</v>
      </c>
      <c r="D36" s="17">
        <v>27930</v>
      </c>
      <c r="E36" s="17">
        <v>712979.86420653202</v>
      </c>
      <c r="F36" s="20" t="s">
        <v>788</v>
      </c>
      <c r="G36" s="20" t="s">
        <v>434</v>
      </c>
    </row>
    <row r="37" spans="2:7" x14ac:dyDescent="0.25">
      <c r="B37" s="16" t="s">
        <v>585</v>
      </c>
      <c r="C37" s="17">
        <v>711990</v>
      </c>
      <c r="D37" s="17">
        <v>39</v>
      </c>
      <c r="E37" s="17">
        <v>712029.03540522896</v>
      </c>
      <c r="F37" s="20" t="s">
        <v>88</v>
      </c>
      <c r="G37" s="20" t="s">
        <v>398</v>
      </c>
    </row>
    <row r="38" spans="2:7" x14ac:dyDescent="0.25">
      <c r="B38" s="16" t="s">
        <v>586</v>
      </c>
      <c r="C38" s="17">
        <v>1518971</v>
      </c>
      <c r="D38" s="17">
        <v>687</v>
      </c>
      <c r="E38" s="17">
        <v>1519658.7016829699</v>
      </c>
      <c r="F38" s="20" t="s">
        <v>88</v>
      </c>
      <c r="G38" s="20" t="s">
        <v>245</v>
      </c>
    </row>
    <row r="39" spans="2:7" x14ac:dyDescent="0.25">
      <c r="B39" s="16" t="s">
        <v>587</v>
      </c>
      <c r="C39" s="17">
        <v>231427</v>
      </c>
      <c r="D39" s="17">
        <v>40</v>
      </c>
      <c r="E39" s="17">
        <v>231466.877388619</v>
      </c>
      <c r="F39" s="20" t="s">
        <v>88</v>
      </c>
      <c r="G39" s="20" t="s">
        <v>398</v>
      </c>
    </row>
    <row r="40" spans="2:7" x14ac:dyDescent="0.25">
      <c r="B40" s="16" t="s">
        <v>588</v>
      </c>
      <c r="C40" s="17">
        <v>10343338</v>
      </c>
      <c r="D40" s="17">
        <v>35207</v>
      </c>
      <c r="E40" s="17">
        <v>10378545.060013801</v>
      </c>
      <c r="F40" s="20" t="s">
        <v>779</v>
      </c>
      <c r="G40" s="20" t="s">
        <v>268</v>
      </c>
    </row>
    <row r="41" spans="2:7" x14ac:dyDescent="0.25">
      <c r="B41" s="16" t="s">
        <v>589</v>
      </c>
      <c r="C41" s="17">
        <v>1488902</v>
      </c>
      <c r="D41" s="17">
        <v>1</v>
      </c>
      <c r="E41" s="17">
        <v>1488902.8409352801</v>
      </c>
      <c r="F41" s="20" t="s">
        <v>88</v>
      </c>
      <c r="G41" s="20" t="s">
        <v>398</v>
      </c>
    </row>
    <row r="42" spans="2:7" x14ac:dyDescent="0.25">
      <c r="B42" s="16" t="s">
        <v>590</v>
      </c>
      <c r="C42" s="17">
        <v>449657</v>
      </c>
      <c r="D42" s="17">
        <v>223</v>
      </c>
      <c r="E42" s="17">
        <v>449880.67966651102</v>
      </c>
      <c r="F42" s="20" t="s">
        <v>88</v>
      </c>
      <c r="G42" s="20" t="s">
        <v>245</v>
      </c>
    </row>
    <row r="43" spans="2:7" x14ac:dyDescent="0.25">
      <c r="B43" s="16" t="s">
        <v>591</v>
      </c>
      <c r="C43" s="17">
        <v>696420</v>
      </c>
      <c r="D43" s="17">
        <v>47</v>
      </c>
      <c r="E43" s="17">
        <v>696467.20283317601</v>
      </c>
      <c r="F43" s="20" t="s">
        <v>88</v>
      </c>
      <c r="G43" s="20" t="s">
        <v>398</v>
      </c>
    </row>
    <row r="44" spans="2:7" x14ac:dyDescent="0.25">
      <c r="B44" s="16" t="s">
        <v>592</v>
      </c>
      <c r="C44" s="17">
        <v>3883277</v>
      </c>
      <c r="D44" s="17">
        <v>51363</v>
      </c>
      <c r="E44" s="17">
        <v>3934639.3091505901</v>
      </c>
      <c r="F44" s="20" t="s">
        <v>785</v>
      </c>
      <c r="G44" s="20" t="s">
        <v>200</v>
      </c>
    </row>
    <row r="45" spans="2:7" x14ac:dyDescent="0.25">
      <c r="B45" s="16" t="s">
        <v>593</v>
      </c>
      <c r="C45" s="17">
        <v>60450</v>
      </c>
      <c r="D45" s="17">
        <v>301</v>
      </c>
      <c r="E45" s="17">
        <v>60751.104098470103</v>
      </c>
      <c r="F45" s="20" t="s">
        <v>789</v>
      </c>
      <c r="G45" s="20" t="s">
        <v>257</v>
      </c>
    </row>
    <row r="46" spans="2:7" x14ac:dyDescent="0.25">
      <c r="B46" s="16" t="s">
        <v>594</v>
      </c>
      <c r="C46" s="17">
        <v>914920</v>
      </c>
      <c r="D46" s="17">
        <v>40454</v>
      </c>
      <c r="E46" s="17">
        <v>955373.94916366006</v>
      </c>
      <c r="F46" s="20" t="s">
        <v>790</v>
      </c>
      <c r="G46" s="20" t="s">
        <v>426</v>
      </c>
    </row>
    <row r="47" spans="2:7" x14ac:dyDescent="0.25">
      <c r="B47" s="16" t="s">
        <v>595</v>
      </c>
      <c r="C47" s="17">
        <v>1888764</v>
      </c>
      <c r="D47" s="17">
        <v>7131</v>
      </c>
      <c r="E47" s="17">
        <v>1895894.56919442</v>
      </c>
      <c r="F47" s="20" t="s">
        <v>786</v>
      </c>
      <c r="G47" s="20" t="s">
        <v>247</v>
      </c>
    </row>
    <row r="48" spans="2:7" x14ac:dyDescent="0.25">
      <c r="B48" s="25" t="s">
        <v>596</v>
      </c>
      <c r="C48" s="26">
        <v>14185367</v>
      </c>
      <c r="D48" s="26">
        <v>138856</v>
      </c>
      <c r="E48" s="26">
        <v>14324222.570459099</v>
      </c>
      <c r="F48" s="27" t="s">
        <v>548</v>
      </c>
      <c r="G48" s="27" t="s">
        <v>276</v>
      </c>
    </row>
    <row r="49" spans="2:7" x14ac:dyDescent="0.25">
      <c r="B49" s="16" t="s">
        <v>597</v>
      </c>
      <c r="C49" s="17">
        <v>83969</v>
      </c>
      <c r="D49" s="17">
        <v>758</v>
      </c>
      <c r="E49" s="17">
        <v>84727.048044058902</v>
      </c>
      <c r="F49" s="20" t="s">
        <v>791</v>
      </c>
      <c r="G49" s="20" t="s">
        <v>103</v>
      </c>
    </row>
    <row r="50" spans="2:7" x14ac:dyDescent="0.25">
      <c r="B50" s="16" t="s">
        <v>598</v>
      </c>
      <c r="C50" s="17">
        <v>438868</v>
      </c>
      <c r="D50" s="17">
        <v>6041</v>
      </c>
      <c r="E50" s="17">
        <v>444908.979796739</v>
      </c>
      <c r="F50" s="20" t="s">
        <v>360</v>
      </c>
      <c r="G50" s="20" t="s">
        <v>206</v>
      </c>
    </row>
    <row r="51" spans="2:7" x14ac:dyDescent="0.25">
      <c r="B51" s="16" t="s">
        <v>599</v>
      </c>
      <c r="C51" s="17">
        <v>2550816</v>
      </c>
      <c r="D51" s="17">
        <v>47519</v>
      </c>
      <c r="E51" s="17">
        <v>2598335.5046999198</v>
      </c>
      <c r="F51" s="20" t="s">
        <v>792</v>
      </c>
      <c r="G51" s="20" t="s">
        <v>294</v>
      </c>
    </row>
    <row r="52" spans="2:7" x14ac:dyDescent="0.25">
      <c r="B52" s="16" t="s">
        <v>600</v>
      </c>
      <c r="C52" s="17">
        <v>150669</v>
      </c>
      <c r="D52" s="17">
        <v>0</v>
      </c>
      <c r="E52" s="17">
        <v>150669.22298200399</v>
      </c>
      <c r="F52" s="20" t="s">
        <v>88</v>
      </c>
      <c r="G52" s="20" t="s">
        <v>398</v>
      </c>
    </row>
    <row r="53" spans="2:7" x14ac:dyDescent="0.25">
      <c r="B53" s="16" t="s">
        <v>601</v>
      </c>
      <c r="C53" s="17">
        <v>1156105</v>
      </c>
      <c r="D53" s="17">
        <v>326</v>
      </c>
      <c r="E53" s="17">
        <v>1156431.7431244701</v>
      </c>
      <c r="F53" s="20" t="s">
        <v>88</v>
      </c>
      <c r="G53" s="20" t="s">
        <v>398</v>
      </c>
    </row>
    <row r="54" spans="2:7" x14ac:dyDescent="0.25">
      <c r="B54" s="16" t="s">
        <v>602</v>
      </c>
      <c r="C54" s="17">
        <v>16380</v>
      </c>
      <c r="D54" s="17">
        <v>0</v>
      </c>
      <c r="E54" s="17">
        <v>16379.5087912167</v>
      </c>
      <c r="F54" s="20" t="s">
        <v>88</v>
      </c>
      <c r="G54" s="20" t="s">
        <v>398</v>
      </c>
    </row>
    <row r="55" spans="2:7" x14ac:dyDescent="0.25">
      <c r="B55" s="16" t="s">
        <v>603</v>
      </c>
      <c r="C55" s="17">
        <v>156317</v>
      </c>
      <c r="D55" s="17">
        <v>263</v>
      </c>
      <c r="E55" s="17">
        <v>156580.18071655199</v>
      </c>
      <c r="F55" s="20" t="s">
        <v>778</v>
      </c>
      <c r="G55" s="20" t="s">
        <v>291</v>
      </c>
    </row>
    <row r="56" spans="2:7" x14ac:dyDescent="0.25">
      <c r="B56" s="16" t="s">
        <v>604</v>
      </c>
      <c r="C56" s="17">
        <v>107650</v>
      </c>
      <c r="D56" s="17">
        <v>38641</v>
      </c>
      <c r="E56" s="17">
        <v>146290.841754995</v>
      </c>
      <c r="F56" s="20" t="s">
        <v>793</v>
      </c>
      <c r="G56" s="20" t="s">
        <v>148</v>
      </c>
    </row>
    <row r="57" spans="2:7" x14ac:dyDescent="0.25">
      <c r="B57" s="16" t="s">
        <v>605</v>
      </c>
      <c r="C57" s="17">
        <v>8403</v>
      </c>
      <c r="D57" s="17">
        <v>0</v>
      </c>
      <c r="E57" s="17">
        <v>8403.2374054800002</v>
      </c>
      <c r="F57" s="20" t="s">
        <v>88</v>
      </c>
      <c r="G57" s="20" t="s">
        <v>398</v>
      </c>
    </row>
    <row r="58" spans="2:7" x14ac:dyDescent="0.25">
      <c r="B58" s="16" t="s">
        <v>606</v>
      </c>
      <c r="C58" s="17">
        <v>185688</v>
      </c>
      <c r="D58" s="17">
        <v>60</v>
      </c>
      <c r="E58" s="17">
        <v>185748.666203689</v>
      </c>
      <c r="F58" s="20" t="s">
        <v>88</v>
      </c>
      <c r="G58" s="20" t="s">
        <v>398</v>
      </c>
    </row>
    <row r="59" spans="2:7" x14ac:dyDescent="0.25">
      <c r="B59" s="16" t="s">
        <v>607</v>
      </c>
      <c r="C59" s="17">
        <v>480785</v>
      </c>
      <c r="D59" s="17">
        <v>100</v>
      </c>
      <c r="E59" s="17">
        <v>480884.73606346198</v>
      </c>
      <c r="F59" s="20" t="s">
        <v>88</v>
      </c>
      <c r="G59" s="20" t="s">
        <v>398</v>
      </c>
    </row>
    <row r="60" spans="2:7" x14ac:dyDescent="0.25">
      <c r="B60" s="16" t="s">
        <v>608</v>
      </c>
      <c r="C60" s="17">
        <v>201024</v>
      </c>
      <c r="D60" s="17">
        <v>985</v>
      </c>
      <c r="E60" s="17">
        <v>202009.00068434101</v>
      </c>
      <c r="F60" s="20" t="s">
        <v>789</v>
      </c>
      <c r="G60" s="20" t="s">
        <v>257</v>
      </c>
    </row>
    <row r="61" spans="2:7" x14ac:dyDescent="0.25">
      <c r="B61" s="16" t="s">
        <v>609</v>
      </c>
      <c r="C61" s="17">
        <v>407958</v>
      </c>
      <c r="D61" s="17">
        <v>75</v>
      </c>
      <c r="E61" s="17">
        <v>408033.32221129502</v>
      </c>
      <c r="F61" s="20" t="s">
        <v>88</v>
      </c>
      <c r="G61" s="20" t="s">
        <v>398</v>
      </c>
    </row>
    <row r="62" spans="2:7" x14ac:dyDescent="0.25">
      <c r="B62" s="16" t="s">
        <v>610</v>
      </c>
      <c r="C62" s="17">
        <v>401355</v>
      </c>
      <c r="D62" s="17">
        <v>447</v>
      </c>
      <c r="E62" s="17">
        <v>401801.94514490099</v>
      </c>
      <c r="F62" s="20" t="s">
        <v>780</v>
      </c>
      <c r="G62" s="20" t="s">
        <v>245</v>
      </c>
    </row>
    <row r="63" spans="2:7" x14ac:dyDescent="0.25">
      <c r="B63" s="16" t="s">
        <v>611</v>
      </c>
      <c r="C63" s="17">
        <v>272616</v>
      </c>
      <c r="D63" s="17">
        <v>133</v>
      </c>
      <c r="E63" s="17">
        <v>272749.27114338701</v>
      </c>
      <c r="F63" s="20" t="s">
        <v>88</v>
      </c>
      <c r="G63" s="20" t="s">
        <v>245</v>
      </c>
    </row>
    <row r="64" spans="2:7" x14ac:dyDescent="0.25">
      <c r="B64" s="16" t="s">
        <v>612</v>
      </c>
      <c r="C64" s="17">
        <v>49360</v>
      </c>
      <c r="D64" s="17">
        <v>59</v>
      </c>
      <c r="E64" s="17">
        <v>49418.769513232801</v>
      </c>
      <c r="F64" s="20" t="s">
        <v>780</v>
      </c>
      <c r="G64" s="20" t="s">
        <v>245</v>
      </c>
    </row>
    <row r="65" spans="2:7" x14ac:dyDescent="0.25">
      <c r="B65" s="16" t="s">
        <v>613</v>
      </c>
      <c r="C65" s="17">
        <v>7640</v>
      </c>
      <c r="D65" s="17">
        <v>0</v>
      </c>
      <c r="E65" s="17">
        <v>7640.1514958711095</v>
      </c>
      <c r="F65" s="20" t="s">
        <v>88</v>
      </c>
      <c r="G65" s="20" t="s">
        <v>398</v>
      </c>
    </row>
    <row r="66" spans="2:7" x14ac:dyDescent="0.25">
      <c r="B66" s="16" t="s">
        <v>614</v>
      </c>
      <c r="C66" s="17">
        <v>81616</v>
      </c>
      <c r="D66" s="17">
        <v>0</v>
      </c>
      <c r="E66" s="17">
        <v>81615.669450913294</v>
      </c>
      <c r="F66" s="20" t="s">
        <v>88</v>
      </c>
      <c r="G66" s="20" t="s">
        <v>398</v>
      </c>
    </row>
    <row r="67" spans="2:7" x14ac:dyDescent="0.25">
      <c r="B67" s="16" t="s">
        <v>615</v>
      </c>
      <c r="C67" s="17">
        <v>2913732</v>
      </c>
      <c r="D67" s="17">
        <v>9847</v>
      </c>
      <c r="E67" s="17">
        <v>2923579.5576082701</v>
      </c>
      <c r="F67" s="20" t="s">
        <v>779</v>
      </c>
      <c r="G67" s="20" t="s">
        <v>268</v>
      </c>
    </row>
    <row r="68" spans="2:7" x14ac:dyDescent="0.25">
      <c r="B68" s="16" t="s">
        <v>616</v>
      </c>
      <c r="C68" s="17">
        <v>401217</v>
      </c>
      <c r="D68" s="17">
        <v>77</v>
      </c>
      <c r="E68" s="17">
        <v>401294.130666474</v>
      </c>
      <c r="F68" s="20" t="s">
        <v>88</v>
      </c>
      <c r="G68" s="20" t="s">
        <v>398</v>
      </c>
    </row>
    <row r="69" spans="2:7" x14ac:dyDescent="0.25">
      <c r="B69" s="16" t="s">
        <v>498</v>
      </c>
      <c r="C69" s="17">
        <v>3611369</v>
      </c>
      <c r="D69" s="17">
        <v>32416</v>
      </c>
      <c r="E69" s="17">
        <v>3643784.8154094899</v>
      </c>
      <c r="F69" s="20" t="s">
        <v>791</v>
      </c>
      <c r="G69" s="20" t="s">
        <v>103</v>
      </c>
    </row>
    <row r="70" spans="2:7" x14ac:dyDescent="0.25">
      <c r="B70" s="16" t="s">
        <v>617</v>
      </c>
      <c r="C70" s="17">
        <v>501829</v>
      </c>
      <c r="D70" s="17">
        <v>1107</v>
      </c>
      <c r="E70" s="17">
        <v>502936.26754836203</v>
      </c>
      <c r="F70" s="20" t="s">
        <v>778</v>
      </c>
      <c r="G70" s="20" t="s">
        <v>291</v>
      </c>
    </row>
    <row r="71" spans="2:7" x14ac:dyDescent="0.25">
      <c r="B71" s="25" t="s">
        <v>618</v>
      </c>
      <c r="C71" s="26">
        <v>10630517</v>
      </c>
      <c r="D71" s="26">
        <v>160703</v>
      </c>
      <c r="E71" s="26">
        <v>10791220.4124669</v>
      </c>
      <c r="F71" s="27" t="s">
        <v>784</v>
      </c>
      <c r="G71" s="27" t="s">
        <v>86</v>
      </c>
    </row>
    <row r="72" spans="2:7" x14ac:dyDescent="0.25">
      <c r="B72" s="16" t="s">
        <v>619</v>
      </c>
      <c r="C72" s="17">
        <v>161762</v>
      </c>
      <c r="D72" s="17">
        <v>367</v>
      </c>
      <c r="E72" s="17">
        <v>162128.715743943</v>
      </c>
      <c r="F72" s="20" t="s">
        <v>778</v>
      </c>
      <c r="G72" s="20" t="s">
        <v>291</v>
      </c>
    </row>
    <row r="73" spans="2:7" x14ac:dyDescent="0.25">
      <c r="B73" s="16" t="s">
        <v>620</v>
      </c>
      <c r="C73" s="17">
        <v>624547</v>
      </c>
      <c r="D73" s="17">
        <v>24818</v>
      </c>
      <c r="E73" s="17">
        <v>649365.12987207295</v>
      </c>
      <c r="F73" s="20" t="s">
        <v>794</v>
      </c>
      <c r="G73" s="20" t="s">
        <v>204</v>
      </c>
    </row>
    <row r="74" spans="2:7" x14ac:dyDescent="0.25">
      <c r="B74" s="16" t="s">
        <v>621</v>
      </c>
      <c r="C74" s="17">
        <v>260913</v>
      </c>
      <c r="D74" s="17">
        <v>0</v>
      </c>
      <c r="E74" s="17">
        <v>260912.65561206301</v>
      </c>
      <c r="F74" s="20" t="s">
        <v>88</v>
      </c>
      <c r="G74" s="20" t="s">
        <v>398</v>
      </c>
    </row>
    <row r="75" spans="2:7" x14ac:dyDescent="0.25">
      <c r="B75" s="16" t="s">
        <v>622</v>
      </c>
      <c r="C75" s="17">
        <v>30313</v>
      </c>
      <c r="D75" s="17">
        <v>71</v>
      </c>
      <c r="E75" s="17">
        <v>30384.482145614998</v>
      </c>
      <c r="F75" s="20" t="s">
        <v>778</v>
      </c>
      <c r="G75" s="20" t="s">
        <v>291</v>
      </c>
    </row>
    <row r="76" spans="2:7" x14ac:dyDescent="0.25">
      <c r="B76" s="16" t="s">
        <v>623</v>
      </c>
      <c r="C76" s="17">
        <v>48256</v>
      </c>
      <c r="D76" s="17">
        <v>0</v>
      </c>
      <c r="E76" s="17">
        <v>48255.878845064399</v>
      </c>
      <c r="F76" s="20" t="s">
        <v>88</v>
      </c>
      <c r="G76" s="20" t="s">
        <v>398</v>
      </c>
    </row>
    <row r="77" spans="2:7" x14ac:dyDescent="0.25">
      <c r="B77" s="16" t="s">
        <v>463</v>
      </c>
      <c r="C77" s="17">
        <v>4025599</v>
      </c>
      <c r="D77" s="17">
        <v>119464</v>
      </c>
      <c r="E77" s="17">
        <v>4145063.65047875</v>
      </c>
      <c r="F77" s="20" t="s">
        <v>795</v>
      </c>
      <c r="G77" s="20" t="s">
        <v>205</v>
      </c>
    </row>
    <row r="78" spans="2:7" x14ac:dyDescent="0.25">
      <c r="B78" s="16" t="s">
        <v>624</v>
      </c>
      <c r="C78" s="17">
        <v>41313</v>
      </c>
      <c r="D78" s="17">
        <v>111</v>
      </c>
      <c r="E78" s="17">
        <v>41424.488067852202</v>
      </c>
      <c r="F78" s="20" t="s">
        <v>779</v>
      </c>
      <c r="G78" s="20" t="s">
        <v>268</v>
      </c>
    </row>
    <row r="79" spans="2:7" x14ac:dyDescent="0.25">
      <c r="B79" s="16" t="s">
        <v>625</v>
      </c>
      <c r="C79" s="17">
        <v>9787</v>
      </c>
      <c r="D79" s="17">
        <v>0</v>
      </c>
      <c r="E79" s="17">
        <v>9787.0380233399992</v>
      </c>
      <c r="F79" s="20" t="s">
        <v>88</v>
      </c>
      <c r="G79" s="20" t="s">
        <v>398</v>
      </c>
    </row>
    <row r="80" spans="2:7" x14ac:dyDescent="0.25">
      <c r="B80" s="16" t="s">
        <v>626</v>
      </c>
      <c r="C80" s="17">
        <v>15614</v>
      </c>
      <c r="D80" s="17">
        <v>0</v>
      </c>
      <c r="E80" s="17">
        <v>15613.609581364401</v>
      </c>
      <c r="F80" s="20" t="s">
        <v>88</v>
      </c>
      <c r="G80" s="20" t="s">
        <v>398</v>
      </c>
    </row>
    <row r="81" spans="2:7" x14ac:dyDescent="0.25">
      <c r="B81" s="16" t="s">
        <v>627</v>
      </c>
      <c r="C81" s="17">
        <v>351584</v>
      </c>
      <c r="D81" s="17">
        <v>111</v>
      </c>
      <c r="E81" s="17">
        <v>351695.48114648298</v>
      </c>
      <c r="F81" s="20" t="s">
        <v>88</v>
      </c>
      <c r="G81" s="20" t="s">
        <v>398</v>
      </c>
    </row>
    <row r="82" spans="2:7" x14ac:dyDescent="0.25">
      <c r="B82" s="16" t="s">
        <v>628</v>
      </c>
      <c r="C82" s="17">
        <v>2080273</v>
      </c>
      <c r="D82" s="17">
        <v>3369</v>
      </c>
      <c r="E82" s="17">
        <v>2083642.1299401</v>
      </c>
      <c r="F82" s="20" t="s">
        <v>778</v>
      </c>
      <c r="G82" s="20" t="s">
        <v>291</v>
      </c>
    </row>
    <row r="83" spans="2:7" x14ac:dyDescent="0.25">
      <c r="B83" s="16" t="s">
        <v>629</v>
      </c>
      <c r="C83" s="17">
        <v>7377</v>
      </c>
      <c r="D83" s="17">
        <v>8</v>
      </c>
      <c r="E83" s="17">
        <v>7384.3770096533299</v>
      </c>
      <c r="F83" s="20" t="s">
        <v>780</v>
      </c>
      <c r="G83" s="20" t="s">
        <v>245</v>
      </c>
    </row>
    <row r="84" spans="2:7" x14ac:dyDescent="0.25">
      <c r="B84" s="16" t="s">
        <v>630</v>
      </c>
      <c r="C84" s="17">
        <v>11035</v>
      </c>
      <c r="D84" s="17">
        <v>0</v>
      </c>
      <c r="E84" s="17">
        <v>11034.809116535</v>
      </c>
      <c r="F84" s="20" t="s">
        <v>88</v>
      </c>
      <c r="G84" s="20" t="s">
        <v>398</v>
      </c>
    </row>
    <row r="85" spans="2:7" x14ac:dyDescent="0.25">
      <c r="B85" s="16" t="s">
        <v>631</v>
      </c>
      <c r="C85" s="17">
        <v>143951</v>
      </c>
      <c r="D85" s="17">
        <v>8</v>
      </c>
      <c r="E85" s="17">
        <v>143958.25879774001</v>
      </c>
      <c r="F85" s="20" t="s">
        <v>88</v>
      </c>
      <c r="G85" s="20" t="s">
        <v>398</v>
      </c>
    </row>
    <row r="86" spans="2:7" x14ac:dyDescent="0.25">
      <c r="B86" s="16" t="s">
        <v>632</v>
      </c>
      <c r="C86" s="17">
        <v>143547</v>
      </c>
      <c r="D86" s="17">
        <v>11</v>
      </c>
      <c r="E86" s="17">
        <v>143558.33524228001</v>
      </c>
      <c r="F86" s="20" t="s">
        <v>88</v>
      </c>
      <c r="G86" s="20" t="s">
        <v>398</v>
      </c>
    </row>
    <row r="87" spans="2:7" x14ac:dyDescent="0.25">
      <c r="B87" s="16" t="s">
        <v>633</v>
      </c>
      <c r="C87" s="17">
        <v>51018</v>
      </c>
      <c r="D87" s="17">
        <v>3007</v>
      </c>
      <c r="E87" s="17">
        <v>54024.844340981101</v>
      </c>
      <c r="F87" s="20" t="s">
        <v>796</v>
      </c>
      <c r="G87" s="20" t="s">
        <v>252</v>
      </c>
    </row>
    <row r="88" spans="2:7" x14ac:dyDescent="0.25">
      <c r="B88" s="16" t="s">
        <v>634</v>
      </c>
      <c r="C88" s="17">
        <v>41353</v>
      </c>
      <c r="D88" s="17">
        <v>14</v>
      </c>
      <c r="E88" s="17">
        <v>41367.505926013902</v>
      </c>
      <c r="F88" s="20" t="s">
        <v>88</v>
      </c>
      <c r="G88" s="20" t="s">
        <v>398</v>
      </c>
    </row>
    <row r="89" spans="2:7" x14ac:dyDescent="0.25">
      <c r="B89" s="16" t="s">
        <v>635</v>
      </c>
      <c r="C89" s="17">
        <v>857062</v>
      </c>
      <c r="D89" s="17">
        <v>186</v>
      </c>
      <c r="E89" s="17">
        <v>857248.74163093395</v>
      </c>
      <c r="F89" s="20" t="s">
        <v>88</v>
      </c>
      <c r="G89" s="20" t="s">
        <v>398</v>
      </c>
    </row>
    <row r="90" spans="2:7" x14ac:dyDescent="0.25">
      <c r="B90" s="16" t="s">
        <v>636</v>
      </c>
      <c r="C90" s="17">
        <v>74121</v>
      </c>
      <c r="D90" s="17">
        <v>27</v>
      </c>
      <c r="E90" s="17">
        <v>74148.029266095007</v>
      </c>
      <c r="F90" s="20" t="s">
        <v>88</v>
      </c>
      <c r="G90" s="20" t="s">
        <v>398</v>
      </c>
    </row>
    <row r="91" spans="2:7" x14ac:dyDescent="0.25">
      <c r="B91" s="16" t="s">
        <v>637</v>
      </c>
      <c r="C91" s="17">
        <v>506461</v>
      </c>
      <c r="D91" s="17">
        <v>114</v>
      </c>
      <c r="E91" s="17">
        <v>506575.14157889597</v>
      </c>
      <c r="F91" s="20" t="s">
        <v>88</v>
      </c>
      <c r="G91" s="20" t="s">
        <v>398</v>
      </c>
    </row>
    <row r="92" spans="2:7" x14ac:dyDescent="0.25">
      <c r="B92" s="16" t="s">
        <v>638</v>
      </c>
      <c r="C92" s="17">
        <v>274467</v>
      </c>
      <c r="D92" s="17">
        <v>40</v>
      </c>
      <c r="E92" s="17">
        <v>274507.16699295898</v>
      </c>
      <c r="F92" s="20" t="s">
        <v>88</v>
      </c>
      <c r="G92" s="20" t="s">
        <v>398</v>
      </c>
    </row>
    <row r="93" spans="2:7" x14ac:dyDescent="0.25">
      <c r="B93" s="16" t="s">
        <v>639</v>
      </c>
      <c r="C93" s="17">
        <v>86099</v>
      </c>
      <c r="D93" s="17">
        <v>56</v>
      </c>
      <c r="E93" s="17">
        <v>86154.566759234207</v>
      </c>
      <c r="F93" s="20" t="s">
        <v>780</v>
      </c>
      <c r="G93" s="20" t="s">
        <v>245</v>
      </c>
    </row>
    <row r="94" spans="2:7" x14ac:dyDescent="0.25">
      <c r="B94" s="16" t="s">
        <v>640</v>
      </c>
      <c r="C94" s="17">
        <v>784066</v>
      </c>
      <c r="D94" s="17">
        <v>8920</v>
      </c>
      <c r="E94" s="17">
        <v>792985.376348941</v>
      </c>
      <c r="F94" s="20" t="s">
        <v>547</v>
      </c>
      <c r="G94" s="20" t="s">
        <v>100</v>
      </c>
    </row>
    <row r="95" spans="2:7" x14ac:dyDescent="0.25">
      <c r="B95" s="25" t="s">
        <v>641</v>
      </c>
      <c r="C95" s="26">
        <v>8519529</v>
      </c>
      <c r="D95" s="26">
        <v>40814</v>
      </c>
      <c r="E95" s="26">
        <v>8560343.5436144993</v>
      </c>
      <c r="F95" s="27" t="s">
        <v>789</v>
      </c>
      <c r="G95" s="27" t="s">
        <v>257</v>
      </c>
    </row>
    <row r="96" spans="2:7" x14ac:dyDescent="0.25">
      <c r="B96" s="16" t="s">
        <v>642</v>
      </c>
      <c r="C96" s="17">
        <v>268200</v>
      </c>
      <c r="D96" s="17">
        <v>204</v>
      </c>
      <c r="E96" s="17">
        <v>268403.70276705403</v>
      </c>
      <c r="F96" s="20" t="s">
        <v>780</v>
      </c>
      <c r="G96" s="20" t="s">
        <v>245</v>
      </c>
    </row>
    <row r="97" spans="2:7" x14ac:dyDescent="0.25">
      <c r="B97" s="16" t="s">
        <v>643</v>
      </c>
      <c r="C97" s="17">
        <v>48797</v>
      </c>
      <c r="D97" s="17">
        <v>388</v>
      </c>
      <c r="E97" s="17">
        <v>49184.217748653798</v>
      </c>
      <c r="F97" s="20" t="s">
        <v>797</v>
      </c>
      <c r="G97" s="20" t="s">
        <v>243</v>
      </c>
    </row>
    <row r="98" spans="2:7" x14ac:dyDescent="0.25">
      <c r="B98" s="16" t="s">
        <v>644</v>
      </c>
      <c r="C98" s="17">
        <v>605054</v>
      </c>
      <c r="D98" s="17">
        <v>0</v>
      </c>
      <c r="E98" s="17">
        <v>605054.40852841898</v>
      </c>
      <c r="F98" s="20" t="s">
        <v>88</v>
      </c>
      <c r="G98" s="20" t="s">
        <v>398</v>
      </c>
    </row>
    <row r="99" spans="2:7" x14ac:dyDescent="0.25">
      <c r="B99" s="16" t="s">
        <v>645</v>
      </c>
      <c r="C99" s="17">
        <v>604071</v>
      </c>
      <c r="D99" s="17">
        <v>2433</v>
      </c>
      <c r="E99" s="17">
        <v>606503.98950992303</v>
      </c>
      <c r="F99" s="20" t="s">
        <v>786</v>
      </c>
      <c r="G99" s="20" t="s">
        <v>247</v>
      </c>
    </row>
    <row r="100" spans="2:7" x14ac:dyDescent="0.25">
      <c r="B100" s="16" t="s">
        <v>646</v>
      </c>
      <c r="C100" s="17">
        <v>360014</v>
      </c>
      <c r="D100" s="17">
        <v>403</v>
      </c>
      <c r="E100" s="17">
        <v>360417.25825964898</v>
      </c>
      <c r="F100" s="20" t="s">
        <v>780</v>
      </c>
      <c r="G100" s="20" t="s">
        <v>245</v>
      </c>
    </row>
    <row r="101" spans="2:7" x14ac:dyDescent="0.25">
      <c r="B101" s="16" t="s">
        <v>647</v>
      </c>
      <c r="C101" s="17">
        <v>173302</v>
      </c>
      <c r="D101" s="17">
        <v>202</v>
      </c>
      <c r="E101" s="17">
        <v>173503.822223314</v>
      </c>
      <c r="F101" s="20" t="s">
        <v>780</v>
      </c>
      <c r="G101" s="20" t="s">
        <v>245</v>
      </c>
    </row>
    <row r="102" spans="2:7" x14ac:dyDescent="0.25">
      <c r="B102" s="16" t="s">
        <v>648</v>
      </c>
      <c r="C102" s="17">
        <v>140049</v>
      </c>
      <c r="D102" s="17">
        <v>0</v>
      </c>
      <c r="E102" s="17">
        <v>140049.06777888301</v>
      </c>
      <c r="F102" s="20" t="s">
        <v>88</v>
      </c>
      <c r="G102" s="20" t="s">
        <v>398</v>
      </c>
    </row>
    <row r="103" spans="2:7" x14ac:dyDescent="0.25">
      <c r="B103" s="16" t="s">
        <v>649</v>
      </c>
      <c r="C103" s="17">
        <v>27548</v>
      </c>
      <c r="D103" s="17">
        <v>79</v>
      </c>
      <c r="E103" s="17">
        <v>27626.805566669998</v>
      </c>
      <c r="F103" s="20" t="s">
        <v>779</v>
      </c>
      <c r="G103" s="20" t="s">
        <v>268</v>
      </c>
    </row>
    <row r="104" spans="2:7" x14ac:dyDescent="0.25">
      <c r="B104" s="16" t="s">
        <v>650</v>
      </c>
      <c r="C104" s="17">
        <v>1109783</v>
      </c>
      <c r="D104" s="17">
        <v>9021</v>
      </c>
      <c r="E104" s="17">
        <v>1118804.23892724</v>
      </c>
      <c r="F104" s="20" t="s">
        <v>797</v>
      </c>
      <c r="G104" s="20" t="s">
        <v>243</v>
      </c>
    </row>
    <row r="105" spans="2:7" x14ac:dyDescent="0.25">
      <c r="B105" s="16" t="s">
        <v>651</v>
      </c>
      <c r="C105" s="17">
        <v>537160</v>
      </c>
      <c r="D105" s="17">
        <v>60</v>
      </c>
      <c r="E105" s="17">
        <v>537219.58138954605</v>
      </c>
      <c r="F105" s="20" t="s">
        <v>88</v>
      </c>
      <c r="G105" s="20" t="s">
        <v>398</v>
      </c>
    </row>
    <row r="106" spans="2:7" x14ac:dyDescent="0.25">
      <c r="B106" s="16" t="s">
        <v>652</v>
      </c>
      <c r="C106" s="17">
        <v>3253082</v>
      </c>
      <c r="D106" s="17">
        <v>11227</v>
      </c>
      <c r="E106" s="17">
        <v>3264309.0836354499</v>
      </c>
      <c r="F106" s="20" t="s">
        <v>779</v>
      </c>
      <c r="G106" s="20" t="s">
        <v>268</v>
      </c>
    </row>
    <row r="107" spans="2:7" x14ac:dyDescent="0.25">
      <c r="B107" s="16" t="s">
        <v>653</v>
      </c>
      <c r="C107" s="17">
        <v>93117</v>
      </c>
      <c r="D107" s="17">
        <v>118</v>
      </c>
      <c r="E107" s="17">
        <v>93234.980051618302</v>
      </c>
      <c r="F107" s="20" t="s">
        <v>780</v>
      </c>
      <c r="G107" s="20" t="s">
        <v>245</v>
      </c>
    </row>
    <row r="108" spans="2:7" x14ac:dyDescent="0.25">
      <c r="B108" s="16" t="s">
        <v>654</v>
      </c>
      <c r="C108" s="17">
        <v>21527</v>
      </c>
      <c r="D108" s="17">
        <v>10</v>
      </c>
      <c r="E108" s="17">
        <v>21536.892609431099</v>
      </c>
      <c r="F108" s="20" t="s">
        <v>88</v>
      </c>
      <c r="G108" s="20" t="s">
        <v>245</v>
      </c>
    </row>
    <row r="109" spans="2:7" x14ac:dyDescent="0.25">
      <c r="B109" s="16" t="s">
        <v>655</v>
      </c>
      <c r="C109" s="17">
        <v>748317</v>
      </c>
      <c r="D109" s="17">
        <v>15342</v>
      </c>
      <c r="E109" s="17">
        <v>763659.72422272002</v>
      </c>
      <c r="F109" s="20" t="s">
        <v>543</v>
      </c>
      <c r="G109" s="20" t="s">
        <v>198</v>
      </c>
    </row>
    <row r="110" spans="2:7" x14ac:dyDescent="0.25">
      <c r="B110" s="16" t="s">
        <v>656</v>
      </c>
      <c r="C110" s="17">
        <v>66214</v>
      </c>
      <c r="D110" s="17">
        <v>424</v>
      </c>
      <c r="E110" s="17">
        <v>66637.999338955604</v>
      </c>
      <c r="F110" s="20" t="s">
        <v>777</v>
      </c>
      <c r="G110" s="20" t="s">
        <v>259</v>
      </c>
    </row>
    <row r="111" spans="2:7" x14ac:dyDescent="0.25">
      <c r="B111" s="16" t="s">
        <v>657</v>
      </c>
      <c r="C111" s="17">
        <v>356918</v>
      </c>
      <c r="D111" s="17">
        <v>853</v>
      </c>
      <c r="E111" s="17">
        <v>357771.86911342503</v>
      </c>
      <c r="F111" s="20" t="s">
        <v>778</v>
      </c>
      <c r="G111" s="20" t="s">
        <v>291</v>
      </c>
    </row>
    <row r="112" spans="2:7" x14ac:dyDescent="0.25">
      <c r="B112" s="16" t="s">
        <v>658</v>
      </c>
      <c r="C112" s="17">
        <v>106375</v>
      </c>
      <c r="D112" s="17">
        <v>51</v>
      </c>
      <c r="E112" s="17">
        <v>106425.90194354299</v>
      </c>
      <c r="F112" s="20" t="s">
        <v>88</v>
      </c>
      <c r="G112" s="20" t="s">
        <v>245</v>
      </c>
    </row>
    <row r="113" spans="2:7" x14ac:dyDescent="0.25">
      <c r="B113" s="25" t="s">
        <v>659</v>
      </c>
      <c r="C113" s="26">
        <v>5915834</v>
      </c>
      <c r="D113" s="26">
        <v>5797</v>
      </c>
      <c r="E113" s="26">
        <v>5921630.3933178801</v>
      </c>
      <c r="F113" s="27" t="s">
        <v>780</v>
      </c>
      <c r="G113" s="27" t="s">
        <v>245</v>
      </c>
    </row>
    <row r="114" spans="2:7" x14ac:dyDescent="0.25">
      <c r="B114" s="16" t="s">
        <v>660</v>
      </c>
      <c r="C114" s="17">
        <v>675681</v>
      </c>
      <c r="D114" s="17">
        <v>393</v>
      </c>
      <c r="E114" s="17">
        <v>676074.54573769902</v>
      </c>
      <c r="F114" s="20" t="s">
        <v>780</v>
      </c>
      <c r="G114" s="20" t="s">
        <v>245</v>
      </c>
    </row>
    <row r="115" spans="2:7" x14ac:dyDescent="0.25">
      <c r="B115" s="16" t="s">
        <v>661</v>
      </c>
      <c r="C115" s="17">
        <v>1593328</v>
      </c>
      <c r="D115" s="17">
        <v>2054</v>
      </c>
      <c r="E115" s="17">
        <v>1595382.2641310999</v>
      </c>
      <c r="F115" s="20" t="s">
        <v>780</v>
      </c>
      <c r="G115" s="20" t="s">
        <v>245</v>
      </c>
    </row>
    <row r="116" spans="2:7" x14ac:dyDescent="0.25">
      <c r="B116" s="16" t="s">
        <v>662</v>
      </c>
      <c r="C116" s="17">
        <v>24981</v>
      </c>
      <c r="D116" s="17">
        <v>52</v>
      </c>
      <c r="E116" s="17">
        <v>25032.757029698299</v>
      </c>
      <c r="F116" s="20" t="s">
        <v>778</v>
      </c>
      <c r="G116" s="20" t="s">
        <v>291</v>
      </c>
    </row>
    <row r="117" spans="2:7" x14ac:dyDescent="0.25">
      <c r="B117" s="16" t="s">
        <v>663</v>
      </c>
      <c r="C117" s="17">
        <v>339081</v>
      </c>
      <c r="D117" s="17">
        <v>241</v>
      </c>
      <c r="E117" s="17">
        <v>339322.70854346099</v>
      </c>
      <c r="F117" s="20" t="s">
        <v>780</v>
      </c>
      <c r="G117" s="20" t="s">
        <v>245</v>
      </c>
    </row>
    <row r="118" spans="2:7" x14ac:dyDescent="0.25">
      <c r="B118" s="16" t="s">
        <v>664</v>
      </c>
      <c r="C118" s="17">
        <v>91912</v>
      </c>
      <c r="D118" s="17">
        <v>889</v>
      </c>
      <c r="E118" s="17">
        <v>92800.600843938504</v>
      </c>
      <c r="F118" s="20" t="s">
        <v>548</v>
      </c>
      <c r="G118" s="20" t="s">
        <v>276</v>
      </c>
    </row>
    <row r="119" spans="2:7" x14ac:dyDescent="0.25">
      <c r="B119" s="16" t="s">
        <v>665</v>
      </c>
      <c r="C119" s="17">
        <v>126543</v>
      </c>
      <c r="D119" s="17">
        <v>0</v>
      </c>
      <c r="E119" s="17">
        <v>126543.228228311</v>
      </c>
      <c r="F119" s="20" t="s">
        <v>88</v>
      </c>
      <c r="G119" s="20" t="s">
        <v>398</v>
      </c>
    </row>
    <row r="120" spans="2:7" x14ac:dyDescent="0.25">
      <c r="B120" s="16" t="s">
        <v>666</v>
      </c>
      <c r="C120" s="17">
        <v>411199</v>
      </c>
      <c r="D120" s="17">
        <v>798</v>
      </c>
      <c r="E120" s="17">
        <v>411996.14855460502</v>
      </c>
      <c r="F120" s="20" t="s">
        <v>778</v>
      </c>
      <c r="G120" s="20" t="s">
        <v>291</v>
      </c>
    </row>
    <row r="121" spans="2:7" x14ac:dyDescent="0.25">
      <c r="B121" s="16" t="s">
        <v>465</v>
      </c>
      <c r="C121" s="17">
        <v>1288851</v>
      </c>
      <c r="D121" s="17">
        <v>547</v>
      </c>
      <c r="E121" s="17">
        <v>1289397.49263976</v>
      </c>
      <c r="F121" s="20" t="s">
        <v>88</v>
      </c>
      <c r="G121" s="20" t="s">
        <v>398</v>
      </c>
    </row>
    <row r="122" spans="2:7" x14ac:dyDescent="0.25">
      <c r="B122" s="16" t="s">
        <v>667</v>
      </c>
      <c r="C122" s="17">
        <v>166280</v>
      </c>
      <c r="D122" s="17">
        <v>44</v>
      </c>
      <c r="E122" s="17">
        <v>166324.244435072</v>
      </c>
      <c r="F122" s="20" t="s">
        <v>88</v>
      </c>
      <c r="G122" s="20" t="s">
        <v>398</v>
      </c>
    </row>
    <row r="123" spans="2:7" x14ac:dyDescent="0.25">
      <c r="B123" s="16" t="s">
        <v>668</v>
      </c>
      <c r="C123" s="17">
        <v>292305</v>
      </c>
      <c r="D123" s="17">
        <v>3</v>
      </c>
      <c r="E123" s="17">
        <v>292308.11816047999</v>
      </c>
      <c r="F123" s="20" t="s">
        <v>88</v>
      </c>
      <c r="G123" s="20" t="s">
        <v>398</v>
      </c>
    </row>
    <row r="124" spans="2:7" x14ac:dyDescent="0.25">
      <c r="B124" s="16" t="s">
        <v>669</v>
      </c>
      <c r="C124" s="17">
        <v>15394</v>
      </c>
      <c r="D124" s="17">
        <v>0</v>
      </c>
      <c r="E124" s="17">
        <v>15394.3282581611</v>
      </c>
      <c r="F124" s="20" t="s">
        <v>88</v>
      </c>
      <c r="G124" s="20" t="s">
        <v>398</v>
      </c>
    </row>
    <row r="125" spans="2:7" x14ac:dyDescent="0.25">
      <c r="B125" s="16" t="s">
        <v>670</v>
      </c>
      <c r="C125" s="17">
        <v>66391</v>
      </c>
      <c r="D125" s="17">
        <v>210</v>
      </c>
      <c r="E125" s="17">
        <v>66601.038402357794</v>
      </c>
      <c r="F125" s="20" t="s">
        <v>779</v>
      </c>
      <c r="G125" s="20" t="s">
        <v>268</v>
      </c>
    </row>
    <row r="126" spans="2:7" x14ac:dyDescent="0.25">
      <c r="B126" s="16" t="s">
        <v>671</v>
      </c>
      <c r="C126" s="17">
        <v>28484</v>
      </c>
      <c r="D126" s="17">
        <v>79</v>
      </c>
      <c r="E126" s="17">
        <v>28563.236164984999</v>
      </c>
      <c r="F126" s="20" t="s">
        <v>779</v>
      </c>
      <c r="G126" s="20" t="s">
        <v>268</v>
      </c>
    </row>
    <row r="127" spans="2:7" x14ac:dyDescent="0.25">
      <c r="B127" s="16" t="s">
        <v>672</v>
      </c>
      <c r="C127" s="17">
        <v>544625</v>
      </c>
      <c r="D127" s="17">
        <v>293</v>
      </c>
      <c r="E127" s="17">
        <v>544918.75144931802</v>
      </c>
      <c r="F127" s="20" t="s">
        <v>88</v>
      </c>
      <c r="G127" s="20" t="s">
        <v>245</v>
      </c>
    </row>
    <row r="128" spans="2:7" x14ac:dyDescent="0.25">
      <c r="B128" s="16" t="s">
        <v>673</v>
      </c>
      <c r="C128" s="17">
        <v>32705</v>
      </c>
      <c r="D128" s="17">
        <v>0</v>
      </c>
      <c r="E128" s="17">
        <v>32704.810390597799</v>
      </c>
      <c r="F128" s="20" t="s">
        <v>88</v>
      </c>
      <c r="G128" s="20" t="s">
        <v>398</v>
      </c>
    </row>
    <row r="129" spans="2:7" x14ac:dyDescent="0.25">
      <c r="B129" s="16" t="s">
        <v>674</v>
      </c>
      <c r="C129" s="17">
        <v>134964</v>
      </c>
      <c r="D129" s="17">
        <v>177</v>
      </c>
      <c r="E129" s="17">
        <v>135141.81174391799</v>
      </c>
      <c r="F129" s="20" t="s">
        <v>780</v>
      </c>
      <c r="G129" s="20" t="s">
        <v>245</v>
      </c>
    </row>
    <row r="130" spans="2:7" x14ac:dyDescent="0.25">
      <c r="B130" s="16" t="s">
        <v>675</v>
      </c>
      <c r="C130" s="17">
        <v>55690</v>
      </c>
      <c r="D130" s="17">
        <v>15</v>
      </c>
      <c r="E130" s="17">
        <v>55705.199565720002</v>
      </c>
      <c r="F130" s="20" t="s">
        <v>88</v>
      </c>
      <c r="G130" s="20" t="s">
        <v>398</v>
      </c>
    </row>
    <row r="131" spans="2:7" x14ac:dyDescent="0.25">
      <c r="B131" s="16" t="s">
        <v>676</v>
      </c>
      <c r="C131" s="17">
        <v>27419</v>
      </c>
      <c r="D131" s="17">
        <v>0</v>
      </c>
      <c r="E131" s="17">
        <v>27419.109038704399</v>
      </c>
      <c r="F131" s="20" t="s">
        <v>88</v>
      </c>
      <c r="G131" s="20" t="s">
        <v>398</v>
      </c>
    </row>
    <row r="132" spans="2:7" x14ac:dyDescent="0.25">
      <c r="B132" s="25" t="s">
        <v>677</v>
      </c>
      <c r="C132" s="26">
        <v>16061251</v>
      </c>
      <c r="D132" s="26">
        <v>401775</v>
      </c>
      <c r="E132" s="26">
        <v>16463025.781594601</v>
      </c>
      <c r="F132" s="27" t="s">
        <v>798</v>
      </c>
      <c r="G132" s="27" t="s">
        <v>288</v>
      </c>
    </row>
    <row r="133" spans="2:7" x14ac:dyDescent="0.25">
      <c r="B133" s="16" t="s">
        <v>678</v>
      </c>
      <c r="C133" s="17">
        <v>29531</v>
      </c>
      <c r="D133" s="17">
        <v>13</v>
      </c>
      <c r="E133" s="17">
        <v>29544.0898387815</v>
      </c>
      <c r="F133" s="20" t="s">
        <v>88</v>
      </c>
      <c r="G133" s="20" t="s">
        <v>398</v>
      </c>
    </row>
    <row r="134" spans="2:7" x14ac:dyDescent="0.25">
      <c r="B134" s="16" t="s">
        <v>679</v>
      </c>
      <c r="C134" s="17">
        <v>260269</v>
      </c>
      <c r="D134" s="17">
        <v>256</v>
      </c>
      <c r="E134" s="17">
        <v>260525.01559111199</v>
      </c>
      <c r="F134" s="20" t="s">
        <v>780</v>
      </c>
      <c r="G134" s="20" t="s">
        <v>245</v>
      </c>
    </row>
    <row r="135" spans="2:7" x14ac:dyDescent="0.25">
      <c r="B135" s="16" t="s">
        <v>680</v>
      </c>
      <c r="C135" s="17">
        <v>320542</v>
      </c>
      <c r="D135" s="17">
        <v>0</v>
      </c>
      <c r="E135" s="17">
        <v>320541.64220557699</v>
      </c>
      <c r="F135" s="20" t="s">
        <v>88</v>
      </c>
      <c r="G135" s="20" t="s">
        <v>398</v>
      </c>
    </row>
    <row r="136" spans="2:7" x14ac:dyDescent="0.25">
      <c r="B136" s="16" t="s">
        <v>681</v>
      </c>
      <c r="C136" s="17">
        <v>499192</v>
      </c>
      <c r="D136" s="17">
        <v>65</v>
      </c>
      <c r="E136" s="17">
        <v>499257.97038134199</v>
      </c>
      <c r="F136" s="20" t="s">
        <v>88</v>
      </c>
      <c r="G136" s="20" t="s">
        <v>398</v>
      </c>
    </row>
    <row r="137" spans="2:7" x14ac:dyDescent="0.25">
      <c r="B137" s="16" t="s">
        <v>682</v>
      </c>
      <c r="C137" s="17">
        <v>174978</v>
      </c>
      <c r="D137" s="17">
        <v>203</v>
      </c>
      <c r="E137" s="17">
        <v>175181.772513495</v>
      </c>
      <c r="F137" s="20" t="s">
        <v>780</v>
      </c>
      <c r="G137" s="20" t="s">
        <v>245</v>
      </c>
    </row>
    <row r="138" spans="2:7" x14ac:dyDescent="0.25">
      <c r="B138" s="16" t="s">
        <v>683</v>
      </c>
      <c r="C138" s="17">
        <v>267147</v>
      </c>
      <c r="D138" s="17">
        <v>2695</v>
      </c>
      <c r="E138" s="17">
        <v>269841.73009680002</v>
      </c>
      <c r="F138" s="20" t="s">
        <v>548</v>
      </c>
      <c r="G138" s="20" t="s">
        <v>276</v>
      </c>
    </row>
    <row r="139" spans="2:7" x14ac:dyDescent="0.25">
      <c r="B139" s="16" t="s">
        <v>684</v>
      </c>
      <c r="C139" s="17">
        <v>126649</v>
      </c>
      <c r="D139" s="17">
        <v>1590</v>
      </c>
      <c r="E139" s="17">
        <v>128238.853885244</v>
      </c>
      <c r="F139" s="20" t="s">
        <v>775</v>
      </c>
      <c r="G139" s="20" t="s">
        <v>199</v>
      </c>
    </row>
    <row r="140" spans="2:7" x14ac:dyDescent="0.25">
      <c r="B140" s="16" t="s">
        <v>685</v>
      </c>
      <c r="C140" s="17">
        <v>346662</v>
      </c>
      <c r="D140" s="17">
        <v>0</v>
      </c>
      <c r="E140" s="17">
        <v>346662.28694543499</v>
      </c>
      <c r="F140" s="20" t="s">
        <v>88</v>
      </c>
      <c r="G140" s="20" t="s">
        <v>398</v>
      </c>
    </row>
    <row r="141" spans="2:7" x14ac:dyDescent="0.25">
      <c r="B141" s="16" t="s">
        <v>686</v>
      </c>
      <c r="C141" s="17">
        <v>491755</v>
      </c>
      <c r="D141" s="17">
        <v>9</v>
      </c>
      <c r="E141" s="17">
        <v>491764.58622680098</v>
      </c>
      <c r="F141" s="20" t="s">
        <v>88</v>
      </c>
      <c r="G141" s="20" t="s">
        <v>398</v>
      </c>
    </row>
    <row r="142" spans="2:7" x14ac:dyDescent="0.25">
      <c r="B142" s="16" t="s">
        <v>687</v>
      </c>
      <c r="C142" s="17">
        <v>1865997</v>
      </c>
      <c r="D142" s="17">
        <v>14736</v>
      </c>
      <c r="E142" s="17">
        <v>1880733.44322097</v>
      </c>
      <c r="F142" s="20" t="s">
        <v>797</v>
      </c>
      <c r="G142" s="20" t="s">
        <v>243</v>
      </c>
    </row>
    <row r="143" spans="2:7" x14ac:dyDescent="0.25">
      <c r="B143" s="16" t="s">
        <v>466</v>
      </c>
      <c r="C143" s="17">
        <v>3277133</v>
      </c>
      <c r="D143" s="17">
        <v>105822</v>
      </c>
      <c r="E143" s="17">
        <v>3382954.13757376</v>
      </c>
      <c r="F143" s="20" t="s">
        <v>799</v>
      </c>
      <c r="G143" s="20" t="s">
        <v>402</v>
      </c>
    </row>
    <row r="144" spans="2:7" x14ac:dyDescent="0.25">
      <c r="B144" s="16" t="s">
        <v>688</v>
      </c>
      <c r="C144" s="17">
        <v>695240</v>
      </c>
      <c r="D144" s="17">
        <v>364</v>
      </c>
      <c r="E144" s="17">
        <v>695603.86512551701</v>
      </c>
      <c r="F144" s="20" t="s">
        <v>88</v>
      </c>
      <c r="G144" s="20" t="s">
        <v>245</v>
      </c>
    </row>
    <row r="145" spans="2:7" x14ac:dyDescent="0.25">
      <c r="B145" s="16" t="s">
        <v>689</v>
      </c>
      <c r="C145" s="17">
        <v>1810178</v>
      </c>
      <c r="D145" s="17">
        <v>49902</v>
      </c>
      <c r="E145" s="17">
        <v>1860079.95465821</v>
      </c>
      <c r="F145" s="20" t="s">
        <v>800</v>
      </c>
      <c r="G145" s="20" t="s">
        <v>197</v>
      </c>
    </row>
    <row r="146" spans="2:7" x14ac:dyDescent="0.25">
      <c r="B146" s="16" t="s">
        <v>690</v>
      </c>
      <c r="C146" s="17">
        <v>827128</v>
      </c>
      <c r="D146" s="17">
        <v>152</v>
      </c>
      <c r="E146" s="17">
        <v>827280.06551313901</v>
      </c>
      <c r="F146" s="20" t="s">
        <v>88</v>
      </c>
      <c r="G146" s="20" t="s">
        <v>398</v>
      </c>
    </row>
    <row r="147" spans="2:7" x14ac:dyDescent="0.25">
      <c r="B147" s="16" t="s">
        <v>691</v>
      </c>
      <c r="C147" s="17">
        <v>471917</v>
      </c>
      <c r="D147" s="17">
        <v>72517</v>
      </c>
      <c r="E147" s="17">
        <v>544433.92078834597</v>
      </c>
      <c r="F147" s="20" t="s">
        <v>801</v>
      </c>
      <c r="G147" s="20" t="s">
        <v>811</v>
      </c>
    </row>
    <row r="148" spans="2:7" x14ac:dyDescent="0.25">
      <c r="B148" s="16" t="s">
        <v>692</v>
      </c>
      <c r="C148" s="17">
        <v>865301</v>
      </c>
      <c r="D148" s="17">
        <v>109707</v>
      </c>
      <c r="E148" s="17">
        <v>975008.276378938</v>
      </c>
      <c r="F148" s="20" t="s">
        <v>802</v>
      </c>
      <c r="G148" s="20" t="s">
        <v>332</v>
      </c>
    </row>
    <row r="149" spans="2:7" x14ac:dyDescent="0.25">
      <c r="B149" s="16" t="s">
        <v>693</v>
      </c>
      <c r="C149" s="17">
        <v>1044592</v>
      </c>
      <c r="D149" s="17">
        <v>33586</v>
      </c>
      <c r="E149" s="17">
        <v>1078178.2436820001</v>
      </c>
      <c r="F149" s="20" t="s">
        <v>799</v>
      </c>
      <c r="G149" s="20" t="s">
        <v>402</v>
      </c>
    </row>
    <row r="150" spans="2:7" x14ac:dyDescent="0.25">
      <c r="B150" s="16" t="s">
        <v>694</v>
      </c>
      <c r="C150" s="17">
        <v>754304</v>
      </c>
      <c r="D150" s="17">
        <v>876</v>
      </c>
      <c r="E150" s="17">
        <v>755180.02442426595</v>
      </c>
      <c r="F150" s="20" t="s">
        <v>780</v>
      </c>
      <c r="G150" s="20" t="s">
        <v>245</v>
      </c>
    </row>
    <row r="151" spans="2:7" x14ac:dyDescent="0.25">
      <c r="B151" s="16" t="s">
        <v>695</v>
      </c>
      <c r="C151" s="17">
        <v>1470826</v>
      </c>
      <c r="D151" s="17">
        <v>285</v>
      </c>
      <c r="E151" s="17">
        <v>1471111.27777731</v>
      </c>
      <c r="F151" s="20" t="s">
        <v>88</v>
      </c>
      <c r="G151" s="20" t="s">
        <v>398</v>
      </c>
    </row>
    <row r="152" spans="2:7" x14ac:dyDescent="0.25">
      <c r="B152" s="16" t="s">
        <v>696</v>
      </c>
      <c r="C152" s="17">
        <v>461909</v>
      </c>
      <c r="D152" s="17">
        <v>8996</v>
      </c>
      <c r="E152" s="17">
        <v>470904.62476753799</v>
      </c>
      <c r="F152" s="20" t="s">
        <v>781</v>
      </c>
      <c r="G152" s="20" t="s">
        <v>202</v>
      </c>
    </row>
    <row r="153" spans="2:7" x14ac:dyDescent="0.25">
      <c r="B153" s="25" t="s">
        <v>697</v>
      </c>
      <c r="C153" s="26">
        <v>6985919</v>
      </c>
      <c r="D153" s="26">
        <v>78923</v>
      </c>
      <c r="E153" s="26">
        <v>7064842.7926732805</v>
      </c>
      <c r="F153" s="27" t="s">
        <v>547</v>
      </c>
      <c r="G153" s="27" t="s">
        <v>100</v>
      </c>
    </row>
    <row r="154" spans="2:7" x14ac:dyDescent="0.25">
      <c r="B154" s="16" t="s">
        <v>698</v>
      </c>
      <c r="C154" s="17">
        <v>66617</v>
      </c>
      <c r="D154" s="17">
        <v>10</v>
      </c>
      <c r="E154" s="17">
        <v>66626.039555732801</v>
      </c>
      <c r="F154" s="20" t="s">
        <v>88</v>
      </c>
      <c r="G154" s="20" t="s">
        <v>398</v>
      </c>
    </row>
    <row r="155" spans="2:7" x14ac:dyDescent="0.25">
      <c r="B155" s="16" t="s">
        <v>699</v>
      </c>
      <c r="C155" s="17">
        <v>45420</v>
      </c>
      <c r="D155" s="17">
        <v>526</v>
      </c>
      <c r="E155" s="17">
        <v>45946.002971084403</v>
      </c>
      <c r="F155" s="20" t="s">
        <v>547</v>
      </c>
      <c r="G155" s="20" t="s">
        <v>100</v>
      </c>
    </row>
    <row r="156" spans="2:7" x14ac:dyDescent="0.25">
      <c r="B156" s="16" t="s">
        <v>700</v>
      </c>
      <c r="C156" s="17">
        <v>328757</v>
      </c>
      <c r="D156" s="17">
        <v>108</v>
      </c>
      <c r="E156" s="17">
        <v>328864.89686400199</v>
      </c>
      <c r="F156" s="20" t="s">
        <v>88</v>
      </c>
      <c r="G156" s="20" t="s">
        <v>398</v>
      </c>
    </row>
    <row r="157" spans="2:7" x14ac:dyDescent="0.25">
      <c r="B157" s="16" t="s">
        <v>701</v>
      </c>
      <c r="C157" s="17">
        <v>156137</v>
      </c>
      <c r="D157" s="17">
        <v>236</v>
      </c>
      <c r="E157" s="17">
        <v>156372.41705428201</v>
      </c>
      <c r="F157" s="20" t="s">
        <v>780</v>
      </c>
      <c r="G157" s="20" t="s">
        <v>291</v>
      </c>
    </row>
    <row r="158" spans="2:7" x14ac:dyDescent="0.25">
      <c r="B158" s="16" t="s">
        <v>702</v>
      </c>
      <c r="C158" s="17">
        <v>93141</v>
      </c>
      <c r="D158" s="17">
        <v>38</v>
      </c>
      <c r="E158" s="17">
        <v>93178.638058237193</v>
      </c>
      <c r="F158" s="20" t="s">
        <v>88</v>
      </c>
      <c r="G158" s="20" t="s">
        <v>398</v>
      </c>
    </row>
    <row r="159" spans="2:7" x14ac:dyDescent="0.25">
      <c r="B159" s="16" t="s">
        <v>703</v>
      </c>
      <c r="C159" s="17">
        <v>18476</v>
      </c>
      <c r="D159" s="17">
        <v>5</v>
      </c>
      <c r="E159" s="17">
        <v>18480.594380206101</v>
      </c>
      <c r="F159" s="20" t="s">
        <v>88</v>
      </c>
      <c r="G159" s="20" t="s">
        <v>398</v>
      </c>
    </row>
    <row r="160" spans="2:7" x14ac:dyDescent="0.25">
      <c r="B160" s="16" t="s">
        <v>704</v>
      </c>
      <c r="C160" s="17">
        <v>539699</v>
      </c>
      <c r="D160" s="17">
        <v>22</v>
      </c>
      <c r="E160" s="17">
        <v>539720.75038533704</v>
      </c>
      <c r="F160" s="20" t="s">
        <v>88</v>
      </c>
      <c r="G160" s="20" t="s">
        <v>398</v>
      </c>
    </row>
    <row r="161" spans="2:7" x14ac:dyDescent="0.25">
      <c r="B161" s="16" t="s">
        <v>705</v>
      </c>
      <c r="C161" s="17">
        <v>139448</v>
      </c>
      <c r="D161" s="17">
        <v>29</v>
      </c>
      <c r="E161" s="17">
        <v>139476.74443396699</v>
      </c>
      <c r="F161" s="20" t="s">
        <v>88</v>
      </c>
      <c r="G161" s="20" t="s">
        <v>398</v>
      </c>
    </row>
    <row r="162" spans="2:7" x14ac:dyDescent="0.25">
      <c r="B162" s="16" t="s">
        <v>706</v>
      </c>
      <c r="C162" s="17">
        <v>74743</v>
      </c>
      <c r="D162" s="17">
        <v>64</v>
      </c>
      <c r="E162" s="17">
        <v>74806.897537024997</v>
      </c>
      <c r="F162" s="20" t="s">
        <v>780</v>
      </c>
      <c r="G162" s="20" t="s">
        <v>245</v>
      </c>
    </row>
    <row r="163" spans="2:7" x14ac:dyDescent="0.25">
      <c r="B163" s="16" t="s">
        <v>707</v>
      </c>
      <c r="C163" s="17">
        <v>260880</v>
      </c>
      <c r="D163" s="17">
        <v>40</v>
      </c>
      <c r="E163" s="17">
        <v>260919.91905754199</v>
      </c>
      <c r="F163" s="20" t="s">
        <v>88</v>
      </c>
      <c r="G163" s="20" t="s">
        <v>398</v>
      </c>
    </row>
    <row r="164" spans="2:7" x14ac:dyDescent="0.25">
      <c r="B164" s="16" t="s">
        <v>708</v>
      </c>
      <c r="C164" s="17">
        <v>8313</v>
      </c>
      <c r="D164" s="17">
        <v>0</v>
      </c>
      <c r="E164" s="17">
        <v>8313.2761960499993</v>
      </c>
      <c r="F164" s="20" t="s">
        <v>88</v>
      </c>
      <c r="G164" s="20" t="s">
        <v>398</v>
      </c>
    </row>
    <row r="165" spans="2:7" x14ac:dyDescent="0.25">
      <c r="B165" s="16" t="s">
        <v>709</v>
      </c>
      <c r="C165" s="17">
        <v>12639</v>
      </c>
      <c r="D165" s="17">
        <v>0</v>
      </c>
      <c r="E165" s="17">
        <v>12639.340814474999</v>
      </c>
      <c r="F165" s="20" t="s">
        <v>88</v>
      </c>
      <c r="G165" s="20" t="s">
        <v>398</v>
      </c>
    </row>
    <row r="166" spans="2:7" x14ac:dyDescent="0.25">
      <c r="B166" s="16" t="s">
        <v>710</v>
      </c>
      <c r="C166" s="17">
        <v>880573</v>
      </c>
      <c r="D166" s="17">
        <v>322</v>
      </c>
      <c r="E166" s="17">
        <v>880894.36949888896</v>
      </c>
      <c r="F166" s="20" t="s">
        <v>88</v>
      </c>
      <c r="G166" s="20" t="s">
        <v>398</v>
      </c>
    </row>
    <row r="167" spans="2:7" x14ac:dyDescent="0.25">
      <c r="B167" s="16" t="s">
        <v>711</v>
      </c>
      <c r="C167" s="17">
        <v>98466</v>
      </c>
      <c r="D167" s="17">
        <v>379</v>
      </c>
      <c r="E167" s="17">
        <v>98844.802212744995</v>
      </c>
      <c r="F167" s="20" t="s">
        <v>786</v>
      </c>
      <c r="G167" s="20" t="s">
        <v>247</v>
      </c>
    </row>
    <row r="168" spans="2:7" x14ac:dyDescent="0.25">
      <c r="B168" s="16" t="s">
        <v>712</v>
      </c>
      <c r="C168" s="17">
        <v>2272427</v>
      </c>
      <c r="D168" s="17">
        <v>32097</v>
      </c>
      <c r="E168" s="17">
        <v>2304523.8254848998</v>
      </c>
      <c r="F168" s="20" t="s">
        <v>360</v>
      </c>
      <c r="G168" s="20" t="s">
        <v>206</v>
      </c>
    </row>
    <row r="169" spans="2:7" x14ac:dyDescent="0.25">
      <c r="B169" s="16" t="s">
        <v>713</v>
      </c>
      <c r="C169" s="17">
        <v>151280</v>
      </c>
      <c r="D169" s="17">
        <v>80</v>
      </c>
      <c r="E169" s="17">
        <v>151360.69012599101</v>
      </c>
      <c r="F169" s="20" t="s">
        <v>88</v>
      </c>
      <c r="G169" s="20" t="s">
        <v>245</v>
      </c>
    </row>
    <row r="170" spans="2:7" x14ac:dyDescent="0.25">
      <c r="B170" s="16" t="s">
        <v>714</v>
      </c>
      <c r="C170" s="17">
        <v>29017</v>
      </c>
      <c r="D170" s="17">
        <v>26</v>
      </c>
      <c r="E170" s="17">
        <v>29043.6577761439</v>
      </c>
      <c r="F170" s="20" t="s">
        <v>780</v>
      </c>
      <c r="G170" s="20" t="s">
        <v>245</v>
      </c>
    </row>
    <row r="171" spans="2:7" x14ac:dyDescent="0.25">
      <c r="B171" s="16" t="s">
        <v>715</v>
      </c>
      <c r="C171" s="17">
        <v>1375039</v>
      </c>
      <c r="D171" s="17">
        <v>44886</v>
      </c>
      <c r="E171" s="17">
        <v>1419925.05929021</v>
      </c>
      <c r="F171" s="20" t="s">
        <v>534</v>
      </c>
      <c r="G171" s="20" t="s">
        <v>196</v>
      </c>
    </row>
    <row r="172" spans="2:7" x14ac:dyDescent="0.25">
      <c r="B172" s="16" t="s">
        <v>716</v>
      </c>
      <c r="C172" s="17">
        <v>434848</v>
      </c>
      <c r="D172" s="17">
        <v>56</v>
      </c>
      <c r="E172" s="17">
        <v>434904.87097646302</v>
      </c>
      <c r="F172" s="20" t="s">
        <v>88</v>
      </c>
      <c r="G172" s="20" t="s">
        <v>398</v>
      </c>
    </row>
    <row r="173" spans="2:7" x14ac:dyDescent="0.25">
      <c r="B173" s="25" t="s">
        <v>717</v>
      </c>
      <c r="C173" s="26">
        <v>17050535</v>
      </c>
      <c r="D173" s="26">
        <v>186916</v>
      </c>
      <c r="E173" s="26">
        <v>17237450.869128101</v>
      </c>
      <c r="F173" s="27" t="s">
        <v>547</v>
      </c>
      <c r="G173" s="27" t="s">
        <v>100</v>
      </c>
    </row>
    <row r="174" spans="2:7" x14ac:dyDescent="0.25">
      <c r="B174" s="16" t="s">
        <v>718</v>
      </c>
      <c r="C174" s="17">
        <v>22154</v>
      </c>
      <c r="D174" s="17">
        <v>30</v>
      </c>
      <c r="E174" s="17">
        <v>22184.359667200599</v>
      </c>
      <c r="F174" s="20" t="s">
        <v>780</v>
      </c>
      <c r="G174" s="20" t="s">
        <v>245</v>
      </c>
    </row>
    <row r="175" spans="2:7" x14ac:dyDescent="0.25">
      <c r="B175" s="16" t="s">
        <v>719</v>
      </c>
      <c r="C175" s="17">
        <v>6761955</v>
      </c>
      <c r="D175" s="17">
        <v>1102</v>
      </c>
      <c r="E175" s="17">
        <v>6763057.8192077903</v>
      </c>
      <c r="F175" s="20" t="s">
        <v>88</v>
      </c>
      <c r="G175" s="20" t="s">
        <v>398</v>
      </c>
    </row>
    <row r="176" spans="2:7" x14ac:dyDescent="0.25">
      <c r="B176" s="16" t="s">
        <v>720</v>
      </c>
      <c r="C176" s="17">
        <v>230127</v>
      </c>
      <c r="D176" s="17">
        <v>16355</v>
      </c>
      <c r="E176" s="17">
        <v>246481.59051713199</v>
      </c>
      <c r="F176" s="20" t="s">
        <v>803</v>
      </c>
      <c r="G176" s="20" t="s">
        <v>104</v>
      </c>
    </row>
    <row r="177" spans="2:7" x14ac:dyDescent="0.25">
      <c r="B177" s="16" t="s">
        <v>721</v>
      </c>
      <c r="C177" s="17">
        <v>2490276</v>
      </c>
      <c r="D177" s="17">
        <v>30278</v>
      </c>
      <c r="E177" s="17">
        <v>2520553.9203245002</v>
      </c>
      <c r="F177" s="20" t="s">
        <v>775</v>
      </c>
      <c r="G177" s="20" t="s">
        <v>199</v>
      </c>
    </row>
    <row r="178" spans="2:7" x14ac:dyDescent="0.25">
      <c r="B178" s="16" t="s">
        <v>722</v>
      </c>
      <c r="C178" s="17">
        <v>84451</v>
      </c>
      <c r="D178" s="17">
        <v>25</v>
      </c>
      <c r="E178" s="17">
        <v>84476.343266687196</v>
      </c>
      <c r="F178" s="20" t="s">
        <v>88</v>
      </c>
      <c r="G178" s="20" t="s">
        <v>398</v>
      </c>
    </row>
    <row r="179" spans="2:7" x14ac:dyDescent="0.25">
      <c r="B179" s="16" t="s">
        <v>723</v>
      </c>
      <c r="C179" s="17">
        <v>30520</v>
      </c>
      <c r="D179" s="17">
        <v>0</v>
      </c>
      <c r="E179" s="17">
        <v>30519.729347703302</v>
      </c>
      <c r="F179" s="20" t="s">
        <v>88</v>
      </c>
      <c r="G179" s="20" t="s">
        <v>398</v>
      </c>
    </row>
    <row r="180" spans="2:7" x14ac:dyDescent="0.25">
      <c r="B180" s="16" t="s">
        <v>724</v>
      </c>
      <c r="C180" s="17">
        <v>4515</v>
      </c>
      <c r="D180" s="17">
        <v>0</v>
      </c>
      <c r="E180" s="17">
        <v>4514.8998575744399</v>
      </c>
      <c r="F180" s="20" t="s">
        <v>88</v>
      </c>
      <c r="G180" s="20" t="s">
        <v>398</v>
      </c>
    </row>
    <row r="181" spans="2:7" x14ac:dyDescent="0.25">
      <c r="B181" s="16" t="s">
        <v>468</v>
      </c>
      <c r="C181" s="17">
        <v>4398165</v>
      </c>
      <c r="D181" s="17">
        <v>134372</v>
      </c>
      <c r="E181" s="17">
        <v>4532536.5842333799</v>
      </c>
      <c r="F181" s="20" t="s">
        <v>804</v>
      </c>
      <c r="G181" s="20" t="s">
        <v>284</v>
      </c>
    </row>
    <row r="182" spans="2:7" x14ac:dyDescent="0.25">
      <c r="B182" s="16" t="s">
        <v>725</v>
      </c>
      <c r="C182" s="17">
        <v>36765</v>
      </c>
      <c r="D182" s="17">
        <v>1536</v>
      </c>
      <c r="E182" s="17">
        <v>38300.495874679997</v>
      </c>
      <c r="F182" s="20" t="s">
        <v>805</v>
      </c>
      <c r="G182" s="20" t="s">
        <v>96</v>
      </c>
    </row>
    <row r="183" spans="2:7" x14ac:dyDescent="0.25">
      <c r="B183" s="16" t="s">
        <v>726</v>
      </c>
      <c r="C183" s="17">
        <v>1802979</v>
      </c>
      <c r="D183" s="17">
        <v>341</v>
      </c>
      <c r="E183" s="17">
        <v>1803319.8851910799</v>
      </c>
      <c r="F183" s="20" t="s">
        <v>88</v>
      </c>
      <c r="G183" s="20" t="s">
        <v>398</v>
      </c>
    </row>
    <row r="184" spans="2:7" x14ac:dyDescent="0.25">
      <c r="B184" s="16" t="s">
        <v>727</v>
      </c>
      <c r="C184" s="17">
        <v>297402</v>
      </c>
      <c r="D184" s="17">
        <v>2629</v>
      </c>
      <c r="E184" s="17">
        <v>300030.34413884801</v>
      </c>
      <c r="F184" s="20" t="s">
        <v>791</v>
      </c>
      <c r="G184" s="20" t="s">
        <v>103</v>
      </c>
    </row>
    <row r="185" spans="2:7" x14ac:dyDescent="0.25">
      <c r="B185" s="16" t="s">
        <v>728</v>
      </c>
      <c r="C185" s="17">
        <v>41607</v>
      </c>
      <c r="D185" s="17">
        <v>46</v>
      </c>
      <c r="E185" s="17">
        <v>41653.477141914998</v>
      </c>
      <c r="F185" s="20" t="s">
        <v>780</v>
      </c>
      <c r="G185" s="20" t="s">
        <v>245</v>
      </c>
    </row>
    <row r="186" spans="2:7" x14ac:dyDescent="0.25">
      <c r="B186" s="16" t="s">
        <v>729</v>
      </c>
      <c r="C186" s="17">
        <v>822720</v>
      </c>
      <c r="D186" s="17">
        <v>141</v>
      </c>
      <c r="E186" s="17">
        <v>822861.02582155797</v>
      </c>
      <c r="F186" s="20" t="s">
        <v>88</v>
      </c>
      <c r="G186" s="20" t="s">
        <v>398</v>
      </c>
    </row>
    <row r="187" spans="2:7" x14ac:dyDescent="0.25">
      <c r="B187" s="16" t="s">
        <v>730</v>
      </c>
      <c r="C187" s="17">
        <v>26901</v>
      </c>
      <c r="D187" s="17">
        <v>60</v>
      </c>
      <c r="E187" s="17">
        <v>26960.394538082201</v>
      </c>
      <c r="F187" s="20" t="s">
        <v>778</v>
      </c>
      <c r="G187" s="20" t="s">
        <v>291</v>
      </c>
    </row>
    <row r="188" spans="2:7" x14ac:dyDescent="0.25">
      <c r="B188" s="25" t="s">
        <v>731</v>
      </c>
      <c r="C188" s="26">
        <v>17008203</v>
      </c>
      <c r="D188" s="26">
        <v>382221</v>
      </c>
      <c r="E188" s="26">
        <v>17390423.636992201</v>
      </c>
      <c r="F188" s="27" t="s">
        <v>806</v>
      </c>
      <c r="G188" s="27" t="s">
        <v>91</v>
      </c>
    </row>
    <row r="189" spans="2:7" x14ac:dyDescent="0.25">
      <c r="B189" s="16" t="s">
        <v>732</v>
      </c>
      <c r="C189" s="17">
        <v>2407320</v>
      </c>
      <c r="D189" s="17">
        <v>9961</v>
      </c>
      <c r="E189" s="17">
        <v>2417280.77255387</v>
      </c>
      <c r="F189" s="20" t="s">
        <v>786</v>
      </c>
      <c r="G189" s="20" t="s">
        <v>247</v>
      </c>
    </row>
    <row r="190" spans="2:7" x14ac:dyDescent="0.25">
      <c r="B190" s="16" t="s">
        <v>733</v>
      </c>
      <c r="C190" s="17">
        <v>29619</v>
      </c>
      <c r="D190" s="17">
        <v>7</v>
      </c>
      <c r="E190" s="17">
        <v>29625.426226703799</v>
      </c>
      <c r="F190" s="20" t="s">
        <v>88</v>
      </c>
      <c r="G190" s="20" t="s">
        <v>398</v>
      </c>
    </row>
    <row r="191" spans="2:7" x14ac:dyDescent="0.25">
      <c r="B191" s="16" t="s">
        <v>734</v>
      </c>
      <c r="C191" s="17">
        <v>532956</v>
      </c>
      <c r="D191" s="17">
        <v>350</v>
      </c>
      <c r="E191" s="17">
        <v>533306.58422227704</v>
      </c>
      <c r="F191" s="20" t="s">
        <v>780</v>
      </c>
      <c r="G191" s="20" t="s">
        <v>245</v>
      </c>
    </row>
    <row r="192" spans="2:7" x14ac:dyDescent="0.25">
      <c r="B192" s="16" t="s">
        <v>735</v>
      </c>
      <c r="C192" s="17">
        <v>213933</v>
      </c>
      <c r="D192" s="17">
        <v>0</v>
      </c>
      <c r="E192" s="17">
        <v>213932.97247810799</v>
      </c>
      <c r="F192" s="20" t="s">
        <v>88</v>
      </c>
      <c r="G192" s="20" t="s">
        <v>398</v>
      </c>
    </row>
    <row r="193" spans="2:7" x14ac:dyDescent="0.25">
      <c r="B193" s="16" t="s">
        <v>736</v>
      </c>
      <c r="C193" s="17">
        <v>664188</v>
      </c>
      <c r="D193" s="17">
        <v>4697</v>
      </c>
      <c r="E193" s="17">
        <v>668885.427153036</v>
      </c>
      <c r="F193" s="20" t="s">
        <v>782</v>
      </c>
      <c r="G193" s="20" t="s">
        <v>207</v>
      </c>
    </row>
    <row r="194" spans="2:7" x14ac:dyDescent="0.25">
      <c r="B194" s="16" t="s">
        <v>737</v>
      </c>
      <c r="C194" s="17">
        <v>147154</v>
      </c>
      <c r="D194" s="17">
        <v>6</v>
      </c>
      <c r="E194" s="17">
        <v>147160.341766247</v>
      </c>
      <c r="F194" s="20" t="s">
        <v>88</v>
      </c>
      <c r="G194" s="20" t="s">
        <v>398</v>
      </c>
    </row>
    <row r="195" spans="2:7" x14ac:dyDescent="0.25">
      <c r="B195" s="16" t="s">
        <v>738</v>
      </c>
      <c r="C195" s="17">
        <v>515796</v>
      </c>
      <c r="D195" s="17">
        <v>1753</v>
      </c>
      <c r="E195" s="17">
        <v>517548.78020245198</v>
      </c>
      <c r="F195" s="20" t="s">
        <v>779</v>
      </c>
      <c r="G195" s="20" t="s">
        <v>268</v>
      </c>
    </row>
    <row r="196" spans="2:7" x14ac:dyDescent="0.25">
      <c r="B196" s="16" t="s">
        <v>739</v>
      </c>
      <c r="C196" s="17">
        <v>2627870</v>
      </c>
      <c r="D196" s="17">
        <v>103428</v>
      </c>
      <c r="E196" s="17">
        <v>2731298.27919445</v>
      </c>
      <c r="F196" s="20" t="s">
        <v>794</v>
      </c>
      <c r="G196" s="20" t="s">
        <v>204</v>
      </c>
    </row>
    <row r="197" spans="2:7" x14ac:dyDescent="0.25">
      <c r="B197" s="16" t="s">
        <v>740</v>
      </c>
      <c r="C197" s="17">
        <v>184421</v>
      </c>
      <c r="D197" s="17">
        <v>158</v>
      </c>
      <c r="E197" s="17">
        <v>184578.64307962701</v>
      </c>
      <c r="F197" s="20" t="s">
        <v>780</v>
      </c>
      <c r="G197" s="20" t="s">
        <v>245</v>
      </c>
    </row>
    <row r="198" spans="2:7" x14ac:dyDescent="0.25">
      <c r="B198" s="16" t="s">
        <v>741</v>
      </c>
      <c r="C198" s="17">
        <v>2770899</v>
      </c>
      <c r="D198" s="17">
        <v>23633</v>
      </c>
      <c r="E198" s="17">
        <v>2794531.87541644</v>
      </c>
      <c r="F198" s="20" t="s">
        <v>797</v>
      </c>
      <c r="G198" s="20" t="s">
        <v>103</v>
      </c>
    </row>
    <row r="199" spans="2:7" x14ac:dyDescent="0.25">
      <c r="B199" s="16" t="s">
        <v>742</v>
      </c>
      <c r="C199" s="17">
        <v>2000821</v>
      </c>
      <c r="D199" s="17">
        <v>460</v>
      </c>
      <c r="E199" s="17">
        <v>2001280.7274728001</v>
      </c>
      <c r="F199" s="20" t="s">
        <v>88</v>
      </c>
      <c r="G199" s="20" t="s">
        <v>398</v>
      </c>
    </row>
    <row r="200" spans="2:7" x14ac:dyDescent="0.25">
      <c r="B200" s="16" t="s">
        <v>743</v>
      </c>
      <c r="C200" s="17">
        <v>132779</v>
      </c>
      <c r="D200" s="17">
        <v>8</v>
      </c>
      <c r="E200" s="17">
        <v>132786.76508753101</v>
      </c>
      <c r="F200" s="20" t="s">
        <v>88</v>
      </c>
      <c r="G200" s="20" t="s">
        <v>398</v>
      </c>
    </row>
    <row r="201" spans="2:7" x14ac:dyDescent="0.25">
      <c r="B201" s="16" t="s">
        <v>744</v>
      </c>
      <c r="C201" s="17">
        <v>437556</v>
      </c>
      <c r="D201" s="17">
        <v>6</v>
      </c>
      <c r="E201" s="17">
        <v>437562.43679958599</v>
      </c>
      <c r="F201" s="20" t="s">
        <v>88</v>
      </c>
      <c r="G201" s="20" t="s">
        <v>398</v>
      </c>
    </row>
    <row r="202" spans="2:7" x14ac:dyDescent="0.25">
      <c r="B202" s="16" t="s">
        <v>745</v>
      </c>
      <c r="C202" s="17">
        <v>82288</v>
      </c>
      <c r="D202" s="17">
        <v>3</v>
      </c>
      <c r="E202" s="17">
        <v>82290.603395414902</v>
      </c>
      <c r="F202" s="20" t="s">
        <v>88</v>
      </c>
      <c r="G202" s="20" t="s">
        <v>398</v>
      </c>
    </row>
    <row r="203" spans="2:7" x14ac:dyDescent="0.25">
      <c r="B203" s="16" t="s">
        <v>746</v>
      </c>
      <c r="C203" s="17">
        <v>169916</v>
      </c>
      <c r="D203" s="17">
        <v>172</v>
      </c>
      <c r="E203" s="17">
        <v>170087.389674506</v>
      </c>
      <c r="F203" s="20" t="s">
        <v>780</v>
      </c>
      <c r="G203" s="20" t="s">
        <v>245</v>
      </c>
    </row>
    <row r="204" spans="2:7" x14ac:dyDescent="0.25">
      <c r="B204" s="16" t="s">
        <v>747</v>
      </c>
      <c r="C204" s="17">
        <v>4096</v>
      </c>
      <c r="D204" s="17">
        <v>0</v>
      </c>
      <c r="E204" s="17">
        <v>4096.3439086830003</v>
      </c>
      <c r="F204" s="20" t="s">
        <v>88</v>
      </c>
      <c r="G204" s="20" t="s">
        <v>398</v>
      </c>
    </row>
    <row r="205" spans="2:7" x14ac:dyDescent="0.25">
      <c r="B205" s="16" t="s">
        <v>469</v>
      </c>
      <c r="C205" s="17">
        <v>4086591</v>
      </c>
      <c r="D205" s="17">
        <v>237579</v>
      </c>
      <c r="E205" s="17">
        <v>4324170.2683604602</v>
      </c>
      <c r="F205" s="20" t="s">
        <v>807</v>
      </c>
      <c r="G205" s="20" t="s">
        <v>95</v>
      </c>
    </row>
    <row r="206" spans="2:7" x14ac:dyDescent="0.25">
      <c r="B206" s="25" t="s">
        <v>748</v>
      </c>
      <c r="C206" s="26">
        <v>6597397</v>
      </c>
      <c r="D206" s="26">
        <v>45062</v>
      </c>
      <c r="E206" s="26">
        <v>6642458.1870770901</v>
      </c>
      <c r="F206" s="27" t="s">
        <v>782</v>
      </c>
      <c r="G206" s="27" t="s">
        <v>207</v>
      </c>
    </row>
    <row r="207" spans="2:7" x14ac:dyDescent="0.25">
      <c r="B207" s="16" t="s">
        <v>749</v>
      </c>
      <c r="C207" s="17">
        <v>570296</v>
      </c>
      <c r="D207" s="17">
        <v>19724</v>
      </c>
      <c r="E207" s="17">
        <v>590019.48440836696</v>
      </c>
      <c r="F207" s="20" t="s">
        <v>808</v>
      </c>
      <c r="G207" s="20" t="s">
        <v>285</v>
      </c>
    </row>
    <row r="208" spans="2:7" x14ac:dyDescent="0.25">
      <c r="B208" s="16" t="s">
        <v>750</v>
      </c>
      <c r="C208" s="17">
        <v>7709</v>
      </c>
      <c r="D208" s="17">
        <v>0</v>
      </c>
      <c r="E208" s="17">
        <v>7709.3102641900005</v>
      </c>
      <c r="F208" s="20" t="s">
        <v>88</v>
      </c>
      <c r="G208" s="20" t="s">
        <v>398</v>
      </c>
    </row>
    <row r="209" spans="2:7" x14ac:dyDescent="0.25">
      <c r="B209" s="16" t="s">
        <v>751</v>
      </c>
      <c r="C209" s="17">
        <v>15238</v>
      </c>
      <c r="D209" s="17">
        <v>0</v>
      </c>
      <c r="E209" s="17">
        <v>15237.65289175</v>
      </c>
      <c r="F209" s="20" t="s">
        <v>88</v>
      </c>
      <c r="G209" s="20" t="s">
        <v>398</v>
      </c>
    </row>
    <row r="210" spans="2:7" x14ac:dyDescent="0.25">
      <c r="B210" s="16" t="s">
        <v>752</v>
      </c>
      <c r="C210" s="17">
        <v>1202416</v>
      </c>
      <c r="D210" s="17">
        <v>167</v>
      </c>
      <c r="E210" s="17">
        <v>1202583.14439096</v>
      </c>
      <c r="F210" s="20" t="s">
        <v>88</v>
      </c>
      <c r="G210" s="20" t="s">
        <v>398</v>
      </c>
    </row>
    <row r="211" spans="2:7" x14ac:dyDescent="0.25">
      <c r="B211" s="16" t="s">
        <v>753</v>
      </c>
      <c r="C211" s="17">
        <v>1026507</v>
      </c>
      <c r="D211" s="17">
        <v>17571</v>
      </c>
      <c r="E211" s="17">
        <v>1044077.96943861</v>
      </c>
      <c r="F211" s="20" t="s">
        <v>809</v>
      </c>
      <c r="G211" s="20" t="s">
        <v>812</v>
      </c>
    </row>
    <row r="212" spans="2:7" x14ac:dyDescent="0.25">
      <c r="B212" s="16" t="s">
        <v>754</v>
      </c>
      <c r="C212" s="17">
        <v>129212</v>
      </c>
      <c r="D212" s="17">
        <v>136</v>
      </c>
      <c r="E212" s="17">
        <v>129348.140160083</v>
      </c>
      <c r="F212" s="20" t="s">
        <v>780</v>
      </c>
      <c r="G212" s="20" t="s">
        <v>245</v>
      </c>
    </row>
    <row r="213" spans="2:7" x14ac:dyDescent="0.25">
      <c r="B213" s="16" t="s">
        <v>755</v>
      </c>
      <c r="C213" s="17">
        <v>59978</v>
      </c>
      <c r="D213" s="17">
        <v>0</v>
      </c>
      <c r="E213" s="17">
        <v>59977.692248277803</v>
      </c>
      <c r="F213" s="20" t="s">
        <v>88</v>
      </c>
      <c r="G213" s="20" t="s">
        <v>398</v>
      </c>
    </row>
    <row r="214" spans="2:7" x14ac:dyDescent="0.25">
      <c r="B214" s="16" t="s">
        <v>756</v>
      </c>
      <c r="C214" s="17">
        <v>42990</v>
      </c>
      <c r="D214" s="17">
        <v>65</v>
      </c>
      <c r="E214" s="17">
        <v>43054.858184635603</v>
      </c>
      <c r="F214" s="20" t="s">
        <v>780</v>
      </c>
      <c r="G214" s="20" t="s">
        <v>291</v>
      </c>
    </row>
    <row r="215" spans="2:7" x14ac:dyDescent="0.25">
      <c r="B215" s="16" t="s">
        <v>757</v>
      </c>
      <c r="C215" s="17">
        <v>17298</v>
      </c>
      <c r="D215" s="17">
        <v>11</v>
      </c>
      <c r="E215" s="17">
        <v>17308.754016114999</v>
      </c>
      <c r="F215" s="20" t="s">
        <v>780</v>
      </c>
      <c r="G215" s="20" t="s">
        <v>245</v>
      </c>
    </row>
    <row r="216" spans="2:7" x14ac:dyDescent="0.25">
      <c r="B216" s="16" t="s">
        <v>758</v>
      </c>
      <c r="C216" s="17">
        <v>422277</v>
      </c>
      <c r="D216" s="17">
        <v>339</v>
      </c>
      <c r="E216" s="17">
        <v>422615.45434244297</v>
      </c>
      <c r="F216" s="20" t="s">
        <v>780</v>
      </c>
      <c r="G216" s="20" t="s">
        <v>245</v>
      </c>
    </row>
    <row r="217" spans="2:7" x14ac:dyDescent="0.25">
      <c r="B217" s="16" t="s">
        <v>759</v>
      </c>
      <c r="C217" s="17">
        <v>560836</v>
      </c>
      <c r="D217" s="17">
        <v>0</v>
      </c>
      <c r="E217" s="17">
        <v>560836.63704376202</v>
      </c>
      <c r="F217" s="20" t="s">
        <v>88</v>
      </c>
      <c r="G217" s="20" t="s">
        <v>398</v>
      </c>
    </row>
    <row r="218" spans="2:7" x14ac:dyDescent="0.25">
      <c r="B218" s="16" t="s">
        <v>760</v>
      </c>
      <c r="C218" s="17">
        <v>1172113</v>
      </c>
      <c r="D218" s="17">
        <v>6187</v>
      </c>
      <c r="E218" s="17">
        <v>1178299.9463269999</v>
      </c>
      <c r="F218" s="20" t="s">
        <v>789</v>
      </c>
      <c r="G218" s="20" t="s">
        <v>257</v>
      </c>
    </row>
    <row r="219" spans="2:7" x14ac:dyDescent="0.25">
      <c r="B219" s="16" t="s">
        <v>761</v>
      </c>
      <c r="C219" s="17">
        <v>307271</v>
      </c>
      <c r="D219" s="17">
        <v>354</v>
      </c>
      <c r="E219" s="17">
        <v>307624.28071668401</v>
      </c>
      <c r="F219" s="20" t="s">
        <v>780</v>
      </c>
      <c r="G219" s="20" t="s">
        <v>245</v>
      </c>
    </row>
    <row r="220" spans="2:7" x14ac:dyDescent="0.25">
      <c r="B220" s="16" t="s">
        <v>762</v>
      </c>
      <c r="C220" s="17">
        <v>453295</v>
      </c>
      <c r="D220" s="17">
        <v>295</v>
      </c>
      <c r="E220" s="17">
        <v>453590.31508021802</v>
      </c>
      <c r="F220" s="20" t="s">
        <v>780</v>
      </c>
      <c r="G220" s="20" t="s">
        <v>245</v>
      </c>
    </row>
    <row r="221" spans="2:7" x14ac:dyDescent="0.25">
      <c r="B221" s="16" t="s">
        <v>763</v>
      </c>
      <c r="C221" s="17">
        <v>59179</v>
      </c>
      <c r="D221" s="17">
        <v>0</v>
      </c>
      <c r="E221" s="17">
        <v>59179.428032750002</v>
      </c>
      <c r="F221" s="20" t="s">
        <v>88</v>
      </c>
      <c r="G221" s="20" t="s">
        <v>398</v>
      </c>
    </row>
    <row r="222" spans="2:7" x14ac:dyDescent="0.25">
      <c r="B222" s="16" t="s">
        <v>764</v>
      </c>
      <c r="C222" s="17">
        <v>82147</v>
      </c>
      <c r="D222" s="17">
        <v>67</v>
      </c>
      <c r="E222" s="17">
        <v>82213.783951752193</v>
      </c>
      <c r="F222" s="20" t="s">
        <v>780</v>
      </c>
      <c r="G222" s="20" t="s">
        <v>245</v>
      </c>
    </row>
    <row r="223" spans="2:7" x14ac:dyDescent="0.25">
      <c r="B223" s="16" t="s">
        <v>765</v>
      </c>
      <c r="C223" s="17">
        <v>87098</v>
      </c>
      <c r="D223" s="17">
        <v>0</v>
      </c>
      <c r="E223" s="17">
        <v>87098.215247519998</v>
      </c>
      <c r="F223" s="20" t="s">
        <v>88</v>
      </c>
      <c r="G223" s="20" t="s">
        <v>398</v>
      </c>
    </row>
    <row r="224" spans="2:7" x14ac:dyDescent="0.25">
      <c r="B224" s="16" t="s">
        <v>766</v>
      </c>
      <c r="C224" s="17">
        <v>33098</v>
      </c>
      <c r="D224" s="17">
        <v>0</v>
      </c>
      <c r="E224" s="17">
        <v>33098.246436319401</v>
      </c>
      <c r="F224" s="20" t="s">
        <v>88</v>
      </c>
      <c r="G224" s="20" t="s">
        <v>398</v>
      </c>
    </row>
    <row r="225" spans="2:7" x14ac:dyDescent="0.25">
      <c r="B225" s="16" t="s">
        <v>767</v>
      </c>
      <c r="C225" s="17">
        <v>137165</v>
      </c>
      <c r="D225" s="17">
        <v>58</v>
      </c>
      <c r="E225" s="17">
        <v>137222.985491812</v>
      </c>
      <c r="F225" s="20" t="s">
        <v>88</v>
      </c>
      <c r="G225" s="20" t="s">
        <v>398</v>
      </c>
    </row>
    <row r="226" spans="2:7" x14ac:dyDescent="0.25">
      <c r="B226" s="16" t="s">
        <v>768</v>
      </c>
      <c r="C226" s="17">
        <v>29245</v>
      </c>
      <c r="D226" s="17">
        <v>0</v>
      </c>
      <c r="E226" s="17">
        <v>29244.585461108301</v>
      </c>
      <c r="F226" s="20" t="s">
        <v>88</v>
      </c>
      <c r="G226" s="20" t="s">
        <v>398</v>
      </c>
    </row>
    <row r="227" spans="2:7" x14ac:dyDescent="0.25">
      <c r="B227" s="16" t="s">
        <v>769</v>
      </c>
      <c r="C227" s="17">
        <v>171095</v>
      </c>
      <c r="D227" s="17">
        <v>84</v>
      </c>
      <c r="E227" s="17">
        <v>171179.124030776</v>
      </c>
      <c r="F227" s="20" t="s">
        <v>88</v>
      </c>
      <c r="G227" s="20" t="s">
        <v>245</v>
      </c>
    </row>
    <row r="228" spans="2:7" x14ac:dyDescent="0.25">
      <c r="B228" s="18" t="s">
        <v>770</v>
      </c>
      <c r="C228" s="19" t="s">
        <v>880</v>
      </c>
      <c r="D228" s="19" t="s">
        <v>880</v>
      </c>
      <c r="E228" s="19">
        <v>10938.1789119522</v>
      </c>
      <c r="F228" s="24" t="s">
        <v>880</v>
      </c>
      <c r="G228" s="24" t="s">
        <v>880</v>
      </c>
    </row>
  </sheetData>
  <mergeCells count="4">
    <mergeCell ref="B5:B6"/>
    <mergeCell ref="C5:E5"/>
    <mergeCell ref="F5:G5"/>
    <mergeCell ref="B2:G2"/>
  </mergeCells>
  <pageMargins left="0.7" right="0.7" top="0.75" bottom="0.75" header="0.3" footer="0.3"/>
  <pageSetup paperSize="9" scale="84" fitToHeight="0"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63CC00"/>
  </sheetPr>
  <dimension ref="B1"/>
  <sheetViews>
    <sheetView showGridLines="0" workbookViewId="0">
      <selection activeCell="B15" sqref="B15"/>
    </sheetView>
  </sheetViews>
  <sheetFormatPr baseColWidth="10" defaultRowHeight="13.2" x14ac:dyDescent="0.25"/>
  <cols>
    <col min="1" max="1" width="2.5546875" customWidth="1"/>
  </cols>
  <sheetData>
    <row r="1" spans="2:2" ht="17.399999999999999" x14ac:dyDescent="0.3">
      <c r="B1" s="3" t="s">
        <v>56</v>
      </c>
    </row>
  </sheetData>
  <pageMargins left="0.7" right="0.7" top="0.75" bottom="0.75" header="0.3" footer="0.3"/>
  <pageSetup paperSize="9" scale="50" fitToWidth="0" fitToHeight="0" orientation="landscape" horizontalDpi="300"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D900"/>
    <pageSetUpPr fitToPage="1"/>
  </sheetPr>
  <dimension ref="B1:B102"/>
  <sheetViews>
    <sheetView showGridLines="0" workbookViewId="0">
      <selection activeCell="B57" sqref="B57"/>
    </sheetView>
  </sheetViews>
  <sheetFormatPr baseColWidth="10" defaultRowHeight="13.2" x14ac:dyDescent="0.25"/>
  <cols>
    <col min="1" max="1" width="2.5546875" customWidth="1"/>
    <col min="2" max="2" width="100.6640625" customWidth="1"/>
  </cols>
  <sheetData>
    <row r="1" spans="2:2" ht="17.399999999999999" x14ac:dyDescent="0.3">
      <c r="B1" s="3" t="s">
        <v>61</v>
      </c>
    </row>
    <row r="4" spans="2:2" x14ac:dyDescent="0.25">
      <c r="B4" s="34" t="s">
        <v>813</v>
      </c>
    </row>
    <row r="5" spans="2:2" x14ac:dyDescent="0.25">
      <c r="B5" s="28"/>
    </row>
    <row r="6" spans="2:2" ht="39.6" x14ac:dyDescent="0.25">
      <c r="B6" s="28" t="s">
        <v>814</v>
      </c>
    </row>
    <row r="7" spans="2:2" x14ac:dyDescent="0.25">
      <c r="B7" s="28" t="s">
        <v>8</v>
      </c>
    </row>
    <row r="8" spans="2:2" x14ac:dyDescent="0.25">
      <c r="B8" s="31" t="s">
        <v>815</v>
      </c>
    </row>
    <row r="9" spans="2:2" ht="79.8" customHeight="1" x14ac:dyDescent="0.25">
      <c r="B9" s="28" t="s">
        <v>922</v>
      </c>
    </row>
    <row r="10" spans="2:2" x14ac:dyDescent="0.25">
      <c r="B10" s="28" t="s">
        <v>8</v>
      </c>
    </row>
    <row r="11" spans="2:2" x14ac:dyDescent="0.25">
      <c r="B11" s="31" t="s">
        <v>816</v>
      </c>
    </row>
    <row r="12" spans="2:2" ht="26.4" x14ac:dyDescent="0.25">
      <c r="B12" s="28" t="s">
        <v>817</v>
      </c>
    </row>
    <row r="13" spans="2:2" x14ac:dyDescent="0.25">
      <c r="B13" s="28" t="s">
        <v>8</v>
      </c>
    </row>
    <row r="14" spans="2:2" x14ac:dyDescent="0.25">
      <c r="B14" s="31" t="s">
        <v>818</v>
      </c>
    </row>
    <row r="15" spans="2:2" x14ac:dyDescent="0.25">
      <c r="B15" s="28" t="s">
        <v>819</v>
      </c>
    </row>
    <row r="16" spans="2:2" x14ac:dyDescent="0.25">
      <c r="B16" s="28" t="s">
        <v>8</v>
      </c>
    </row>
    <row r="17" spans="2:2" x14ac:dyDescent="0.25">
      <c r="B17" s="31" t="s">
        <v>820</v>
      </c>
    </row>
    <row r="18" spans="2:2" ht="26.4" x14ac:dyDescent="0.25">
      <c r="B18" s="28" t="s">
        <v>821</v>
      </c>
    </row>
    <row r="19" spans="2:2" x14ac:dyDescent="0.25">
      <c r="B19" s="28" t="s">
        <v>8</v>
      </c>
    </row>
    <row r="20" spans="2:2" x14ac:dyDescent="0.25">
      <c r="B20" s="31" t="s">
        <v>822</v>
      </c>
    </row>
    <row r="21" spans="2:2" ht="26.4" x14ac:dyDescent="0.25">
      <c r="B21" s="28" t="s">
        <v>823</v>
      </c>
    </row>
    <row r="22" spans="2:2" x14ac:dyDescent="0.25">
      <c r="B22" s="28" t="s">
        <v>8</v>
      </c>
    </row>
    <row r="23" spans="2:2" x14ac:dyDescent="0.25">
      <c r="B23" s="34" t="s">
        <v>824</v>
      </c>
    </row>
    <row r="24" spans="2:2" x14ac:dyDescent="0.25">
      <c r="B24" s="28" t="s">
        <v>8</v>
      </c>
    </row>
    <row r="25" spans="2:2" ht="39.6" x14ac:dyDescent="0.25">
      <c r="B25" s="28" t="s">
        <v>825</v>
      </c>
    </row>
    <row r="26" spans="2:2" x14ac:dyDescent="0.25">
      <c r="B26" s="28" t="s">
        <v>8</v>
      </c>
    </row>
    <row r="27" spans="2:2" ht="26.4" x14ac:dyDescent="0.25">
      <c r="B27" s="28" t="s">
        <v>826</v>
      </c>
    </row>
    <row r="28" spans="2:2" x14ac:dyDescent="0.25">
      <c r="B28" s="28" t="s">
        <v>8</v>
      </c>
    </row>
    <row r="29" spans="2:2" ht="26.4" x14ac:dyDescent="0.25">
      <c r="B29" s="28" t="s">
        <v>827</v>
      </c>
    </row>
    <row r="30" spans="2:2" x14ac:dyDescent="0.25">
      <c r="B30" s="28" t="s">
        <v>8</v>
      </c>
    </row>
    <row r="31" spans="2:2" ht="26.4" x14ac:dyDescent="0.25">
      <c r="B31" s="28" t="s">
        <v>828</v>
      </c>
    </row>
    <row r="32" spans="2:2" x14ac:dyDescent="0.25">
      <c r="B32" s="28" t="s">
        <v>829</v>
      </c>
    </row>
    <row r="33" spans="2:2" x14ac:dyDescent="0.25">
      <c r="B33" s="28" t="s">
        <v>830</v>
      </c>
    </row>
    <row r="34" spans="2:2" x14ac:dyDescent="0.25">
      <c r="B34" s="29" t="s">
        <v>831</v>
      </c>
    </row>
    <row r="35" spans="2:2" x14ac:dyDescent="0.25">
      <c r="B35" s="29" t="s">
        <v>832</v>
      </c>
    </row>
    <row r="36" spans="2:2" x14ac:dyDescent="0.25">
      <c r="B36" s="29" t="s">
        <v>833</v>
      </c>
    </row>
    <row r="37" spans="2:2" x14ac:dyDescent="0.25">
      <c r="B37" s="30" t="s">
        <v>834</v>
      </c>
    </row>
    <row r="38" spans="2:2" x14ac:dyDescent="0.25">
      <c r="B38" s="28" t="s">
        <v>8</v>
      </c>
    </row>
    <row r="39" spans="2:2" x14ac:dyDescent="0.25">
      <c r="B39" s="34" t="s">
        <v>835</v>
      </c>
    </row>
    <row r="40" spans="2:2" x14ac:dyDescent="0.25">
      <c r="B40" s="28" t="s">
        <v>8</v>
      </c>
    </row>
    <row r="41" spans="2:2" x14ac:dyDescent="0.25">
      <c r="B41" s="28" t="s">
        <v>836</v>
      </c>
    </row>
    <row r="42" spans="2:2" x14ac:dyDescent="0.25">
      <c r="B42" s="28" t="s">
        <v>837</v>
      </c>
    </row>
    <row r="43" spans="2:2" x14ac:dyDescent="0.25">
      <c r="B43" s="29" t="s">
        <v>838</v>
      </c>
    </row>
    <row r="44" spans="2:2" x14ac:dyDescent="0.25">
      <c r="B44" s="29" t="s">
        <v>839</v>
      </c>
    </row>
    <row r="45" spans="2:2" x14ac:dyDescent="0.25">
      <c r="B45" s="30" t="s">
        <v>840</v>
      </c>
    </row>
    <row r="46" spans="2:2" x14ac:dyDescent="0.25">
      <c r="B46" s="29" t="s">
        <v>841</v>
      </c>
    </row>
    <row r="47" spans="2:2" x14ac:dyDescent="0.25">
      <c r="B47" s="30" t="s">
        <v>842</v>
      </c>
    </row>
    <row r="48" spans="2:2" x14ac:dyDescent="0.25">
      <c r="B48" s="29" t="s">
        <v>843</v>
      </c>
    </row>
    <row r="49" spans="2:2" x14ac:dyDescent="0.25">
      <c r="B49" s="28" t="s">
        <v>8</v>
      </c>
    </row>
    <row r="50" spans="2:2" x14ac:dyDescent="0.25">
      <c r="B50" s="31" t="s">
        <v>844</v>
      </c>
    </row>
    <row r="51" spans="2:2" x14ac:dyDescent="0.25">
      <c r="B51" s="28" t="s">
        <v>845</v>
      </c>
    </row>
    <row r="52" spans="2:2" x14ac:dyDescent="0.25">
      <c r="B52" s="28" t="s">
        <v>8</v>
      </c>
    </row>
    <row r="53" spans="2:2" x14ac:dyDescent="0.25">
      <c r="B53" s="31" t="s">
        <v>846</v>
      </c>
    </row>
    <row r="54" spans="2:2" ht="26.4" x14ac:dyDescent="0.25">
      <c r="B54" s="28" t="s">
        <v>847</v>
      </c>
    </row>
    <row r="55" spans="2:2" x14ac:dyDescent="0.25">
      <c r="B55" s="28" t="s">
        <v>8</v>
      </c>
    </row>
    <row r="56" spans="2:2" x14ac:dyDescent="0.25">
      <c r="B56" s="28" t="s">
        <v>848</v>
      </c>
    </row>
    <row r="57" spans="2:2" ht="68.400000000000006" customHeight="1" x14ac:dyDescent="0.25">
      <c r="B57" s="28" t="s">
        <v>849</v>
      </c>
    </row>
    <row r="58" spans="2:2" x14ac:dyDescent="0.25">
      <c r="B58" s="28" t="s">
        <v>8</v>
      </c>
    </row>
    <row r="59" spans="2:2" x14ac:dyDescent="0.25">
      <c r="B59" s="34" t="s">
        <v>850</v>
      </c>
    </row>
    <row r="60" spans="2:2" x14ac:dyDescent="0.25">
      <c r="B60" s="28" t="s">
        <v>8</v>
      </c>
    </row>
    <row r="61" spans="2:2" ht="26.4" x14ac:dyDescent="0.25">
      <c r="B61" s="28" t="s">
        <v>851</v>
      </c>
    </row>
    <row r="62" spans="2:2" x14ac:dyDescent="0.25">
      <c r="B62" s="28" t="s">
        <v>852</v>
      </c>
    </row>
    <row r="63" spans="2:2" x14ac:dyDescent="0.25">
      <c r="B63" s="30" t="s">
        <v>853</v>
      </c>
    </row>
    <row r="64" spans="2:2" x14ac:dyDescent="0.25">
      <c r="B64" s="30" t="s">
        <v>854</v>
      </c>
    </row>
    <row r="65" spans="2:2" x14ac:dyDescent="0.25">
      <c r="B65" s="30" t="s">
        <v>855</v>
      </c>
    </row>
    <row r="66" spans="2:2" x14ac:dyDescent="0.25">
      <c r="B66" s="28" t="s">
        <v>856</v>
      </c>
    </row>
    <row r="67" spans="2:2" x14ac:dyDescent="0.25">
      <c r="B67" s="28" t="s">
        <v>857</v>
      </c>
    </row>
    <row r="68" spans="2:2" x14ac:dyDescent="0.25">
      <c r="B68" s="28" t="s">
        <v>858</v>
      </c>
    </row>
    <row r="69" spans="2:2" x14ac:dyDescent="0.25">
      <c r="B69" s="29" t="s">
        <v>859</v>
      </c>
    </row>
    <row r="70" spans="2:2" x14ac:dyDescent="0.25">
      <c r="B70" s="29" t="s">
        <v>860</v>
      </c>
    </row>
    <row r="71" spans="2:2" x14ac:dyDescent="0.25">
      <c r="B71" s="28" t="s">
        <v>8</v>
      </c>
    </row>
    <row r="72" spans="2:2" ht="39.6" x14ac:dyDescent="0.25">
      <c r="B72" s="28" t="s">
        <v>861</v>
      </c>
    </row>
    <row r="73" spans="2:2" x14ac:dyDescent="0.25">
      <c r="B73" s="28" t="s">
        <v>8</v>
      </c>
    </row>
    <row r="74" spans="2:2" x14ac:dyDescent="0.25">
      <c r="B74" s="34" t="s">
        <v>862</v>
      </c>
    </row>
    <row r="75" spans="2:2" x14ac:dyDescent="0.25">
      <c r="B75" s="28" t="s">
        <v>8</v>
      </c>
    </row>
    <row r="76" spans="2:2" ht="52.8" x14ac:dyDescent="0.25">
      <c r="B76" s="28" t="s">
        <v>863</v>
      </c>
    </row>
    <row r="77" spans="2:2" x14ac:dyDescent="0.25">
      <c r="B77" s="29" t="s">
        <v>864</v>
      </c>
    </row>
    <row r="78" spans="2:2" x14ac:dyDescent="0.25">
      <c r="B78" s="29" t="s">
        <v>865</v>
      </c>
    </row>
    <row r="79" spans="2:2" x14ac:dyDescent="0.25">
      <c r="B79" s="28" t="s">
        <v>8</v>
      </c>
    </row>
    <row r="80" spans="2:2" x14ac:dyDescent="0.25">
      <c r="B80" s="41" t="s">
        <v>918</v>
      </c>
    </row>
    <row r="81" spans="2:2" x14ac:dyDescent="0.25">
      <c r="B81" s="28"/>
    </row>
    <row r="82" spans="2:2" x14ac:dyDescent="0.25">
      <c r="B82" s="34" t="s">
        <v>866</v>
      </c>
    </row>
    <row r="83" spans="2:2" x14ac:dyDescent="0.25">
      <c r="B83" s="28" t="s">
        <v>8</v>
      </c>
    </row>
    <row r="84" spans="2:2" x14ac:dyDescent="0.25">
      <c r="B84" s="28" t="s">
        <v>867</v>
      </c>
    </row>
    <row r="85" spans="2:2" x14ac:dyDescent="0.25">
      <c r="B85" s="28" t="s">
        <v>8</v>
      </c>
    </row>
    <row r="86" spans="2:2" x14ac:dyDescent="0.25">
      <c r="B86" s="28" t="s">
        <v>868</v>
      </c>
    </row>
    <row r="87" spans="2:2" x14ac:dyDescent="0.25">
      <c r="B87" s="29" t="s">
        <v>869</v>
      </c>
    </row>
    <row r="88" spans="2:2" x14ac:dyDescent="0.25">
      <c r="B88" s="28" t="s">
        <v>8</v>
      </c>
    </row>
    <row r="89" spans="2:2" x14ac:dyDescent="0.25">
      <c r="B89" s="28" t="s">
        <v>870</v>
      </c>
    </row>
    <row r="90" spans="2:2" x14ac:dyDescent="0.25">
      <c r="B90" s="29" t="s">
        <v>871</v>
      </c>
    </row>
    <row r="91" spans="2:2" x14ac:dyDescent="0.25">
      <c r="B91" s="29" t="s">
        <v>872</v>
      </c>
    </row>
    <row r="92" spans="2:2" x14ac:dyDescent="0.25">
      <c r="B92" s="28" t="s">
        <v>8</v>
      </c>
    </row>
    <row r="93" spans="2:2" x14ac:dyDescent="0.25">
      <c r="B93" s="28" t="s">
        <v>873</v>
      </c>
    </row>
    <row r="94" spans="2:2" x14ac:dyDescent="0.25">
      <c r="B94" s="29" t="s">
        <v>874</v>
      </c>
    </row>
    <row r="95" spans="2:2" x14ac:dyDescent="0.25">
      <c r="B95" s="28" t="s">
        <v>8</v>
      </c>
    </row>
    <row r="96" spans="2:2" x14ac:dyDescent="0.25">
      <c r="B96" s="34" t="s">
        <v>875</v>
      </c>
    </row>
    <row r="97" spans="2:2" x14ac:dyDescent="0.25">
      <c r="B97" s="28" t="s">
        <v>8</v>
      </c>
    </row>
    <row r="98" spans="2:2" x14ac:dyDescent="0.25">
      <c r="B98" s="28" t="s">
        <v>876</v>
      </c>
    </row>
    <row r="99" spans="2:2" x14ac:dyDescent="0.25">
      <c r="B99" s="28" t="s">
        <v>8</v>
      </c>
    </row>
    <row r="100" spans="2:2" x14ac:dyDescent="0.25">
      <c r="B100" s="34" t="s">
        <v>877</v>
      </c>
    </row>
    <row r="101" spans="2:2" x14ac:dyDescent="0.25">
      <c r="B101" s="28" t="s">
        <v>8</v>
      </c>
    </row>
    <row r="102" spans="2:2" x14ac:dyDescent="0.25">
      <c r="B102" s="28" t="s">
        <v>878</v>
      </c>
    </row>
  </sheetData>
  <pageMargins left="0.7" right="0.7" top="0.75" bottom="0.75" header="0.3" footer="0.3"/>
  <pageSetup paperSize="9" fitToHeight="0" orientation="landscape"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D9B800"/>
  </sheetPr>
  <dimension ref="B1:M13"/>
  <sheetViews>
    <sheetView showGridLines="0" workbookViewId="0"/>
  </sheetViews>
  <sheetFormatPr baseColWidth="10" defaultRowHeight="13.2" x14ac:dyDescent="0.25"/>
  <cols>
    <col min="1" max="1" width="2.5546875" customWidth="1"/>
    <col min="2" max="2" width="14.77734375" customWidth="1"/>
  </cols>
  <sheetData>
    <row r="1" spans="2:13" ht="17.399999999999999" x14ac:dyDescent="0.3">
      <c r="B1" s="3" t="s">
        <v>62</v>
      </c>
    </row>
    <row r="2" spans="2:13" ht="13.8" x14ac:dyDescent="0.25">
      <c r="B2" s="35" t="s">
        <v>888</v>
      </c>
    </row>
    <row r="4" spans="2:13" ht="13.8" x14ac:dyDescent="0.25">
      <c r="B4" s="71" t="s">
        <v>889</v>
      </c>
      <c r="C4" s="72"/>
      <c r="D4" s="72"/>
      <c r="E4" s="72"/>
      <c r="F4" s="72"/>
      <c r="G4" s="72"/>
      <c r="H4" s="72"/>
      <c r="I4" s="72"/>
      <c r="J4" s="72"/>
      <c r="K4" s="72"/>
      <c r="L4" s="72"/>
      <c r="M4" s="73"/>
    </row>
    <row r="5" spans="2:13" ht="45" customHeight="1" x14ac:dyDescent="0.25">
      <c r="B5" s="36" t="s">
        <v>460</v>
      </c>
      <c r="C5" s="69" t="s">
        <v>890</v>
      </c>
      <c r="D5" s="69"/>
      <c r="E5" s="69"/>
      <c r="F5" s="69"/>
      <c r="G5" s="69"/>
      <c r="H5" s="69"/>
      <c r="I5" s="69"/>
      <c r="J5" s="69"/>
      <c r="K5" s="69"/>
      <c r="L5" s="69"/>
      <c r="M5" s="69"/>
    </row>
    <row r="6" spans="2:13" ht="45" customHeight="1" x14ac:dyDescent="0.25">
      <c r="B6" s="37" t="s">
        <v>891</v>
      </c>
      <c r="C6" s="69" t="s">
        <v>892</v>
      </c>
      <c r="D6" s="70"/>
      <c r="E6" s="70"/>
      <c r="F6" s="70"/>
      <c r="G6" s="70"/>
      <c r="H6" s="70"/>
      <c r="I6" s="70"/>
      <c r="J6" s="70"/>
      <c r="K6" s="70"/>
      <c r="L6" s="70"/>
      <c r="M6" s="70"/>
    </row>
    <row r="7" spans="2:13" ht="45" customHeight="1" x14ac:dyDescent="0.25">
      <c r="B7" s="36" t="s">
        <v>498</v>
      </c>
      <c r="C7" s="69" t="s">
        <v>615</v>
      </c>
      <c r="D7" s="70"/>
      <c r="E7" s="70"/>
      <c r="F7" s="70"/>
      <c r="G7" s="70"/>
      <c r="H7" s="70"/>
      <c r="I7" s="70"/>
      <c r="J7" s="70"/>
      <c r="K7" s="70"/>
      <c r="L7" s="70"/>
      <c r="M7" s="70"/>
    </row>
    <row r="8" spans="2:13" ht="45" customHeight="1" x14ac:dyDescent="0.25">
      <c r="B8" s="37" t="s">
        <v>466</v>
      </c>
      <c r="C8" s="70" t="s">
        <v>893</v>
      </c>
      <c r="D8" s="70"/>
      <c r="E8" s="70"/>
      <c r="F8" s="70"/>
      <c r="G8" s="70"/>
      <c r="H8" s="70"/>
      <c r="I8" s="70"/>
      <c r="J8" s="70"/>
      <c r="K8" s="70"/>
      <c r="L8" s="70"/>
      <c r="M8" s="70"/>
    </row>
    <row r="9" spans="2:13" ht="45" customHeight="1" x14ac:dyDescent="0.25">
      <c r="B9" s="37" t="s">
        <v>894</v>
      </c>
      <c r="C9" s="74" t="s">
        <v>895</v>
      </c>
      <c r="D9" s="75"/>
      <c r="E9" s="75"/>
      <c r="F9" s="75"/>
      <c r="G9" s="75"/>
      <c r="H9" s="75"/>
      <c r="I9" s="75"/>
      <c r="J9" s="75"/>
      <c r="K9" s="75"/>
      <c r="L9" s="75"/>
      <c r="M9" s="76"/>
    </row>
    <row r="10" spans="2:13" ht="45" customHeight="1" x14ac:dyDescent="0.25">
      <c r="B10" s="36" t="s">
        <v>500</v>
      </c>
      <c r="C10" s="69" t="s">
        <v>896</v>
      </c>
      <c r="D10" s="70"/>
      <c r="E10" s="70"/>
      <c r="F10" s="70"/>
      <c r="G10" s="70"/>
      <c r="H10" s="70"/>
      <c r="I10" s="70"/>
      <c r="J10" s="70"/>
      <c r="K10" s="70"/>
      <c r="L10" s="70"/>
      <c r="M10" s="70"/>
    </row>
    <row r="11" spans="2:13" ht="45" customHeight="1" x14ac:dyDescent="0.25">
      <c r="B11" s="37" t="s">
        <v>501</v>
      </c>
      <c r="C11" s="70" t="s">
        <v>897</v>
      </c>
      <c r="D11" s="70"/>
      <c r="E11" s="70"/>
      <c r="F11" s="70"/>
      <c r="G11" s="70"/>
      <c r="H11" s="70"/>
      <c r="I11" s="70"/>
      <c r="J11" s="70"/>
      <c r="K11" s="70"/>
      <c r="L11" s="70"/>
      <c r="M11" s="70"/>
    </row>
    <row r="12" spans="2:13" x14ac:dyDescent="0.25">
      <c r="C12" s="38"/>
      <c r="D12" s="38"/>
      <c r="E12" s="38"/>
      <c r="F12" s="38"/>
      <c r="G12" s="38"/>
      <c r="H12" s="38"/>
      <c r="I12" s="38"/>
      <c r="J12" s="38"/>
      <c r="K12" s="38"/>
      <c r="L12" s="38"/>
      <c r="M12" s="38"/>
    </row>
    <row r="13" spans="2:13" x14ac:dyDescent="0.25">
      <c r="B13" s="39" t="s">
        <v>898</v>
      </c>
    </row>
  </sheetData>
  <mergeCells count="8">
    <mergeCell ref="C10:M10"/>
    <mergeCell ref="C11:M11"/>
    <mergeCell ref="B4:M4"/>
    <mergeCell ref="C5:M5"/>
    <mergeCell ref="C6:M6"/>
    <mergeCell ref="C7:M7"/>
    <mergeCell ref="C8:M8"/>
    <mergeCell ref="C9:M9"/>
  </mergeCells>
  <pageMargins left="0.7" right="0.7" top="0.75" bottom="0.75" header="0.3" footer="0.3"/>
  <pageSetup paperSize="9" scale="50" fitToWidth="0" fitToHeight="0"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D9B800"/>
  </sheetPr>
  <dimension ref="B1:M18"/>
  <sheetViews>
    <sheetView showGridLines="0" workbookViewId="0"/>
  </sheetViews>
  <sheetFormatPr baseColWidth="10" defaultRowHeight="13.2" x14ac:dyDescent="0.25"/>
  <cols>
    <col min="1" max="1" width="2.5546875" customWidth="1"/>
    <col min="2" max="2" width="20.77734375" customWidth="1"/>
  </cols>
  <sheetData>
    <row r="1" spans="2:13" ht="17.399999999999999" x14ac:dyDescent="0.3">
      <c r="B1" s="3" t="s">
        <v>899</v>
      </c>
    </row>
    <row r="2" spans="2:13" ht="13.8" x14ac:dyDescent="0.25">
      <c r="B2" s="35" t="s">
        <v>900</v>
      </c>
    </row>
    <row r="4" spans="2:13" ht="13.8" x14ac:dyDescent="0.25">
      <c r="B4" s="71" t="s">
        <v>901</v>
      </c>
      <c r="C4" s="72"/>
      <c r="D4" s="72"/>
      <c r="E4" s="72"/>
      <c r="F4" s="72"/>
      <c r="G4" s="72"/>
      <c r="H4" s="72"/>
      <c r="I4" s="72"/>
      <c r="J4" s="72"/>
      <c r="K4" s="72"/>
      <c r="L4" s="72"/>
      <c r="M4" s="73"/>
    </row>
    <row r="5" spans="2:13" ht="45" customHeight="1" x14ac:dyDescent="0.25">
      <c r="B5" s="36" t="s">
        <v>514</v>
      </c>
      <c r="C5" s="69" t="s">
        <v>914</v>
      </c>
      <c r="D5" s="69"/>
      <c r="E5" s="69"/>
      <c r="F5" s="69"/>
      <c r="G5" s="69"/>
      <c r="H5" s="69"/>
      <c r="I5" s="69"/>
      <c r="J5" s="69"/>
      <c r="K5" s="69"/>
      <c r="L5" s="69"/>
      <c r="M5" s="69"/>
    </row>
    <row r="6" spans="2:13" ht="45" customHeight="1" x14ac:dyDescent="0.25">
      <c r="B6" s="37" t="s">
        <v>515</v>
      </c>
      <c r="C6" s="70" t="s">
        <v>902</v>
      </c>
      <c r="D6" s="70"/>
      <c r="E6" s="70"/>
      <c r="F6" s="70"/>
      <c r="G6" s="70"/>
      <c r="H6" s="70"/>
      <c r="I6" s="70"/>
      <c r="J6" s="70"/>
      <c r="K6" s="70"/>
      <c r="L6" s="70"/>
      <c r="M6" s="70"/>
    </row>
    <row r="7" spans="2:13" ht="45" customHeight="1" x14ac:dyDescent="0.25">
      <c r="B7" s="36" t="s">
        <v>903</v>
      </c>
      <c r="C7" s="69" t="s">
        <v>915</v>
      </c>
      <c r="D7" s="70"/>
      <c r="E7" s="70"/>
      <c r="F7" s="70"/>
      <c r="G7" s="70"/>
      <c r="H7" s="70"/>
      <c r="I7" s="70"/>
      <c r="J7" s="70"/>
      <c r="K7" s="70"/>
      <c r="L7" s="70"/>
      <c r="M7" s="70"/>
    </row>
    <row r="8" spans="2:13" ht="45" customHeight="1" x14ac:dyDescent="0.25">
      <c r="B8" s="37" t="s">
        <v>517</v>
      </c>
      <c r="C8" s="70" t="s">
        <v>904</v>
      </c>
      <c r="D8" s="70"/>
      <c r="E8" s="70"/>
      <c r="F8" s="70"/>
      <c r="G8" s="70"/>
      <c r="H8" s="70"/>
      <c r="I8" s="70"/>
      <c r="J8" s="70"/>
      <c r="K8" s="70"/>
      <c r="L8" s="70"/>
      <c r="M8" s="70"/>
    </row>
    <row r="9" spans="2:13" ht="45" customHeight="1" x14ac:dyDescent="0.25">
      <c r="B9" s="37" t="s">
        <v>518</v>
      </c>
      <c r="C9" s="74" t="s">
        <v>905</v>
      </c>
      <c r="D9" s="75"/>
      <c r="E9" s="75"/>
      <c r="F9" s="75"/>
      <c r="G9" s="75"/>
      <c r="H9" s="75"/>
      <c r="I9" s="75"/>
      <c r="J9" s="75"/>
      <c r="K9" s="75"/>
      <c r="L9" s="75"/>
      <c r="M9" s="76"/>
    </row>
    <row r="10" spans="2:13" ht="45" customHeight="1" x14ac:dyDescent="0.25">
      <c r="B10" s="36" t="s">
        <v>906</v>
      </c>
      <c r="C10" s="69" t="s">
        <v>907</v>
      </c>
      <c r="D10" s="70"/>
      <c r="E10" s="70"/>
      <c r="F10" s="70"/>
      <c r="G10" s="70"/>
      <c r="H10" s="70"/>
      <c r="I10" s="70"/>
      <c r="J10" s="70"/>
      <c r="K10" s="70"/>
      <c r="L10" s="70"/>
      <c r="M10" s="70"/>
    </row>
    <row r="11" spans="2:13" ht="45" customHeight="1" x14ac:dyDescent="0.25">
      <c r="B11" s="37" t="s">
        <v>520</v>
      </c>
      <c r="C11" s="70" t="s">
        <v>908</v>
      </c>
      <c r="D11" s="70"/>
      <c r="E11" s="70"/>
      <c r="F11" s="70"/>
      <c r="G11" s="70"/>
      <c r="H11" s="70"/>
      <c r="I11" s="70"/>
      <c r="J11" s="70"/>
      <c r="K11" s="70"/>
      <c r="L11" s="70"/>
      <c r="M11" s="70"/>
    </row>
    <row r="12" spans="2:13" ht="45" customHeight="1" x14ac:dyDescent="0.25">
      <c r="B12" s="37" t="s">
        <v>521</v>
      </c>
      <c r="C12" s="69" t="s">
        <v>909</v>
      </c>
      <c r="D12" s="70"/>
      <c r="E12" s="70"/>
      <c r="F12" s="70"/>
      <c r="G12" s="70"/>
      <c r="H12" s="70"/>
      <c r="I12" s="70"/>
      <c r="J12" s="70"/>
      <c r="K12" s="70"/>
      <c r="L12" s="70"/>
      <c r="M12" s="70"/>
    </row>
    <row r="13" spans="2:13" ht="45" customHeight="1" x14ac:dyDescent="0.25">
      <c r="B13" s="37" t="s">
        <v>522</v>
      </c>
      <c r="C13" s="70" t="s">
        <v>910</v>
      </c>
      <c r="D13" s="70"/>
      <c r="E13" s="70"/>
      <c r="F13" s="70"/>
      <c r="G13" s="70"/>
      <c r="H13" s="70"/>
      <c r="I13" s="70"/>
      <c r="J13" s="70"/>
      <c r="K13" s="70"/>
      <c r="L13" s="70"/>
      <c r="M13" s="70"/>
    </row>
    <row r="14" spans="2:13" ht="45" customHeight="1" x14ac:dyDescent="0.25">
      <c r="B14" s="37" t="s">
        <v>523</v>
      </c>
      <c r="C14" s="70" t="s">
        <v>911</v>
      </c>
      <c r="D14" s="70"/>
      <c r="E14" s="70"/>
      <c r="F14" s="70"/>
      <c r="G14" s="70"/>
      <c r="H14" s="70"/>
      <c r="I14" s="70"/>
      <c r="J14" s="70"/>
      <c r="K14" s="70"/>
      <c r="L14" s="70"/>
      <c r="M14" s="70"/>
    </row>
    <row r="15" spans="2:13" ht="45" customHeight="1" x14ac:dyDescent="0.25">
      <c r="B15" s="37" t="s">
        <v>524</v>
      </c>
      <c r="C15" s="69" t="s">
        <v>912</v>
      </c>
      <c r="D15" s="70"/>
      <c r="E15" s="70"/>
      <c r="F15" s="70"/>
      <c r="G15" s="70"/>
      <c r="H15" s="70"/>
      <c r="I15" s="70"/>
      <c r="J15" s="70"/>
      <c r="K15" s="70"/>
      <c r="L15" s="70"/>
      <c r="M15" s="70"/>
    </row>
    <row r="16" spans="2:13" ht="45" customHeight="1" x14ac:dyDescent="0.25">
      <c r="B16" s="37" t="s">
        <v>525</v>
      </c>
      <c r="C16" s="69" t="s">
        <v>916</v>
      </c>
      <c r="D16" s="70"/>
      <c r="E16" s="70"/>
      <c r="F16" s="70"/>
      <c r="G16" s="70"/>
      <c r="H16" s="70"/>
      <c r="I16" s="70"/>
      <c r="J16" s="70"/>
      <c r="K16" s="70"/>
      <c r="L16" s="70"/>
      <c r="M16" s="70"/>
    </row>
    <row r="17" spans="2:13" x14ac:dyDescent="0.25">
      <c r="C17" s="38"/>
      <c r="D17" s="38"/>
      <c r="E17" s="38"/>
      <c r="F17" s="38"/>
      <c r="G17" s="38"/>
      <c r="H17" s="38"/>
      <c r="I17" s="38"/>
      <c r="J17" s="38"/>
      <c r="K17" s="38"/>
      <c r="L17" s="38"/>
      <c r="M17" s="38"/>
    </row>
    <row r="18" spans="2:13" x14ac:dyDescent="0.25">
      <c r="B18" s="39" t="s">
        <v>913</v>
      </c>
    </row>
  </sheetData>
  <mergeCells count="13">
    <mergeCell ref="C9:M9"/>
    <mergeCell ref="B4:M4"/>
    <mergeCell ref="C5:M5"/>
    <mergeCell ref="C6:M6"/>
    <mergeCell ref="C7:M7"/>
    <mergeCell ref="C8:M8"/>
    <mergeCell ref="C16:M16"/>
    <mergeCell ref="C10:M10"/>
    <mergeCell ref="C11:M11"/>
    <mergeCell ref="C12:M12"/>
    <mergeCell ref="C13:M13"/>
    <mergeCell ref="C14:M14"/>
    <mergeCell ref="C15:M15"/>
  </mergeCells>
  <pageMargins left="0.7" right="0.7" top="0.75" bottom="0.75" header="0.3" footer="0.3"/>
  <pageSetup paperSize="9" scale="50" fitToWidth="0" fitToHeight="0"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96DF"/>
    <pageSetUpPr fitToPage="1"/>
  </sheetPr>
  <dimension ref="B1:L10"/>
  <sheetViews>
    <sheetView showGridLines="0" workbookViewId="0">
      <selection activeCell="K13" sqref="K13"/>
    </sheetView>
  </sheetViews>
  <sheetFormatPr baseColWidth="10" defaultRowHeight="13.2" x14ac:dyDescent="0.25"/>
  <cols>
    <col min="1" max="1" width="2.5546875" customWidth="1"/>
    <col min="2" max="2" width="21" customWidth="1"/>
    <col min="3" max="4" width="11.109375" customWidth="1"/>
    <col min="5" max="6" width="12.109375" customWidth="1"/>
    <col min="7" max="8" width="12.44140625" customWidth="1"/>
    <col min="9" max="12" width="12.109375" customWidth="1"/>
  </cols>
  <sheetData>
    <row r="1" spans="2:12" ht="17.399999999999999" x14ac:dyDescent="0.3">
      <c r="B1" s="3" t="s">
        <v>5</v>
      </c>
    </row>
    <row r="4" spans="2:12" x14ac:dyDescent="0.25">
      <c r="B4" s="55" t="s">
        <v>73</v>
      </c>
      <c r="C4" s="56" t="s">
        <v>64</v>
      </c>
      <c r="D4" s="56" t="s">
        <v>64</v>
      </c>
      <c r="E4" s="56" t="s">
        <v>74</v>
      </c>
      <c r="F4" s="56" t="s">
        <v>74</v>
      </c>
      <c r="G4" s="56" t="s">
        <v>75</v>
      </c>
      <c r="H4" s="56" t="s">
        <v>75</v>
      </c>
      <c r="I4" s="56" t="s">
        <v>76</v>
      </c>
      <c r="J4" s="56" t="s">
        <v>76</v>
      </c>
      <c r="K4" s="56" t="s">
        <v>77</v>
      </c>
      <c r="L4" s="56" t="s">
        <v>77</v>
      </c>
    </row>
    <row r="5" spans="2:12" x14ac:dyDescent="0.25">
      <c r="B5" s="55" t="s">
        <v>73</v>
      </c>
      <c r="C5" s="15" t="s">
        <v>78</v>
      </c>
      <c r="D5" s="15" t="s">
        <v>79</v>
      </c>
      <c r="E5" s="15" t="s">
        <v>80</v>
      </c>
      <c r="F5" s="15" t="s">
        <v>79</v>
      </c>
      <c r="G5" s="15" t="s">
        <v>80</v>
      </c>
      <c r="H5" s="15" t="s">
        <v>79</v>
      </c>
      <c r="I5" s="15" t="s">
        <v>80</v>
      </c>
      <c r="J5" s="15" t="s">
        <v>79</v>
      </c>
      <c r="K5" s="15" t="s">
        <v>80</v>
      </c>
      <c r="L5" s="15" t="s">
        <v>79</v>
      </c>
    </row>
    <row r="6" spans="2:12" x14ac:dyDescent="0.25">
      <c r="B6" s="16" t="s">
        <v>81</v>
      </c>
      <c r="C6" s="17">
        <v>14538</v>
      </c>
      <c r="D6" s="20" t="s">
        <v>84</v>
      </c>
      <c r="E6" s="17">
        <v>3537580.7779999999</v>
      </c>
      <c r="F6" s="20" t="s">
        <v>89</v>
      </c>
      <c r="G6" s="17">
        <v>37666636.564000003</v>
      </c>
      <c r="H6" s="20" t="s">
        <v>93</v>
      </c>
      <c r="I6" s="17">
        <v>276645.962</v>
      </c>
      <c r="J6" s="20" t="s">
        <v>97</v>
      </c>
      <c r="K6" s="17">
        <v>12239.857</v>
      </c>
      <c r="L6" s="20" t="s">
        <v>101</v>
      </c>
    </row>
    <row r="7" spans="2:12" x14ac:dyDescent="0.25">
      <c r="B7" s="16" t="s">
        <v>82</v>
      </c>
      <c r="C7" s="17">
        <v>14250</v>
      </c>
      <c r="D7" s="20" t="s">
        <v>85</v>
      </c>
      <c r="E7" s="17">
        <v>507397.95500000002</v>
      </c>
      <c r="F7" s="20" t="s">
        <v>90</v>
      </c>
      <c r="G7" s="17">
        <v>4914199.5559999999</v>
      </c>
      <c r="H7" s="20" t="s">
        <v>94</v>
      </c>
      <c r="I7" s="17">
        <v>34090.728999999999</v>
      </c>
      <c r="J7" s="20" t="s">
        <v>98</v>
      </c>
      <c r="K7" s="17">
        <v>6190.0990000000002</v>
      </c>
      <c r="L7" s="20" t="s">
        <v>102</v>
      </c>
    </row>
    <row r="8" spans="2:12" x14ac:dyDescent="0.25">
      <c r="B8" s="16" t="s">
        <v>83</v>
      </c>
      <c r="C8" s="17">
        <v>497</v>
      </c>
      <c r="D8" s="20" t="s">
        <v>86</v>
      </c>
      <c r="E8" s="17">
        <v>92741.423999999999</v>
      </c>
      <c r="F8" s="20" t="s">
        <v>91</v>
      </c>
      <c r="G8" s="17">
        <v>2581066.5959999999</v>
      </c>
      <c r="H8" s="20" t="s">
        <v>95</v>
      </c>
      <c r="I8" s="17">
        <v>7314.6310000000003</v>
      </c>
      <c r="J8" s="20" t="s">
        <v>99</v>
      </c>
      <c r="K8" s="17">
        <v>184.99700000000001</v>
      </c>
      <c r="L8" s="20" t="s">
        <v>103</v>
      </c>
    </row>
    <row r="9" spans="2:12" x14ac:dyDescent="0.25">
      <c r="B9" s="16" t="s">
        <v>49</v>
      </c>
      <c r="C9" s="17">
        <v>4701</v>
      </c>
      <c r="D9" s="20" t="s">
        <v>87</v>
      </c>
      <c r="E9" s="17">
        <v>65279.826999999997</v>
      </c>
      <c r="F9" s="20" t="s">
        <v>92</v>
      </c>
      <c r="G9" s="17">
        <v>1869802.338</v>
      </c>
      <c r="H9" s="20" t="s">
        <v>96</v>
      </c>
      <c r="I9" s="17">
        <v>3516.348</v>
      </c>
      <c r="J9" s="20" t="s">
        <v>100</v>
      </c>
      <c r="K9" s="17">
        <v>1307.319</v>
      </c>
      <c r="L9" s="20" t="s">
        <v>104</v>
      </c>
    </row>
    <row r="10" spans="2:12" x14ac:dyDescent="0.25">
      <c r="B10" s="21" t="s">
        <v>72</v>
      </c>
      <c r="C10" s="22">
        <v>33986</v>
      </c>
      <c r="D10" s="23" t="s">
        <v>88</v>
      </c>
      <c r="E10" s="22">
        <v>4202999.9840000002</v>
      </c>
      <c r="F10" s="23" t="s">
        <v>88</v>
      </c>
      <c r="G10" s="22">
        <v>47031705.053999998</v>
      </c>
      <c r="H10" s="23" t="s">
        <v>88</v>
      </c>
      <c r="I10" s="22">
        <v>321567.67</v>
      </c>
      <c r="J10" s="23" t="s">
        <v>88</v>
      </c>
      <c r="K10" s="22">
        <v>19922.272000000001</v>
      </c>
      <c r="L10" s="23" t="s">
        <v>88</v>
      </c>
    </row>
  </sheetData>
  <mergeCells count="6">
    <mergeCell ref="K4:L4"/>
    <mergeCell ref="B4:B5"/>
    <mergeCell ref="C4:D4"/>
    <mergeCell ref="E4:F4"/>
    <mergeCell ref="G4:H4"/>
    <mergeCell ref="I4:J4"/>
  </mergeCells>
  <pageMargins left="0.70866141732283472" right="0.70866141732283472" top="0.74803149606299213" bottom="0.74803149606299213" header="0.31496062992125984" footer="0.31496062992125984"/>
  <pageSetup paperSize="9" scale="93"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2AB"/>
    <pageSetUpPr fitToPage="1"/>
  </sheetPr>
  <dimension ref="B1:N30"/>
  <sheetViews>
    <sheetView showGridLines="0" workbookViewId="0">
      <selection activeCell="P39" sqref="P39"/>
    </sheetView>
  </sheetViews>
  <sheetFormatPr baseColWidth="10" defaultRowHeight="13.2" x14ac:dyDescent="0.25"/>
  <cols>
    <col min="1" max="1" width="2.5546875" customWidth="1"/>
    <col min="2" max="2" width="5.21875" customWidth="1"/>
    <col min="3" max="3" width="10.77734375" customWidth="1"/>
    <col min="4" max="8" width="11.77734375" customWidth="1"/>
    <col min="9" max="11" width="11.6640625" customWidth="1"/>
    <col min="12" max="14" width="13.77734375" customWidth="1"/>
  </cols>
  <sheetData>
    <row r="1" spans="2:14" ht="17.399999999999999" x14ac:dyDescent="0.3">
      <c r="B1" s="3" t="s">
        <v>10</v>
      </c>
    </row>
    <row r="2" spans="2:14" x14ac:dyDescent="0.25">
      <c r="B2" t="s">
        <v>11</v>
      </c>
    </row>
    <row r="5" spans="2:14" ht="13.2" customHeight="1" x14ac:dyDescent="0.25">
      <c r="B5" s="55" t="s">
        <v>63</v>
      </c>
      <c r="C5" s="56" t="s">
        <v>64</v>
      </c>
      <c r="D5" s="56" t="s">
        <v>64</v>
      </c>
      <c r="E5" s="56" t="s">
        <v>64</v>
      </c>
      <c r="F5" s="56" t="s">
        <v>74</v>
      </c>
      <c r="G5" s="56" t="s">
        <v>74</v>
      </c>
      <c r="H5" s="56" t="s">
        <v>74</v>
      </c>
      <c r="I5" s="56" t="s">
        <v>76</v>
      </c>
      <c r="J5" s="56" t="s">
        <v>76</v>
      </c>
      <c r="K5" s="56" t="s">
        <v>76</v>
      </c>
      <c r="L5" s="59" t="s">
        <v>105</v>
      </c>
      <c r="M5" s="59" t="s">
        <v>106</v>
      </c>
      <c r="N5" s="59" t="s">
        <v>107</v>
      </c>
    </row>
    <row r="6" spans="2:14" ht="18.600000000000001" customHeight="1" x14ac:dyDescent="0.25">
      <c r="B6" s="55" t="s">
        <v>63</v>
      </c>
      <c r="C6" s="64" t="s">
        <v>108</v>
      </c>
      <c r="D6" s="56" t="s">
        <v>109</v>
      </c>
      <c r="E6" s="56" t="s">
        <v>109</v>
      </c>
      <c r="F6" s="64" t="s">
        <v>110</v>
      </c>
      <c r="G6" s="56" t="s">
        <v>109</v>
      </c>
      <c r="H6" s="56" t="s">
        <v>109</v>
      </c>
      <c r="I6" s="62" t="s">
        <v>111</v>
      </c>
      <c r="J6" s="56" t="s">
        <v>109</v>
      </c>
      <c r="K6" s="56" t="s">
        <v>109</v>
      </c>
      <c r="L6" s="60"/>
      <c r="M6" s="60"/>
      <c r="N6" s="60"/>
    </row>
    <row r="7" spans="2:14" x14ac:dyDescent="0.25">
      <c r="B7" s="55" t="s">
        <v>63</v>
      </c>
      <c r="C7" s="64" t="s">
        <v>108</v>
      </c>
      <c r="D7" s="15" t="s">
        <v>108</v>
      </c>
      <c r="E7" s="15" t="s">
        <v>79</v>
      </c>
      <c r="F7" s="64" t="s">
        <v>110</v>
      </c>
      <c r="G7" s="15" t="s">
        <v>80</v>
      </c>
      <c r="H7" s="15" t="s">
        <v>79</v>
      </c>
      <c r="I7" s="63"/>
      <c r="J7" s="15" t="s">
        <v>80</v>
      </c>
      <c r="K7" s="15" t="s">
        <v>79</v>
      </c>
      <c r="L7" s="61"/>
      <c r="M7" s="61"/>
      <c r="N7" s="61"/>
    </row>
    <row r="8" spans="2:14" x14ac:dyDescent="0.25">
      <c r="B8" s="16">
        <v>2001</v>
      </c>
      <c r="C8" s="17">
        <v>14243</v>
      </c>
      <c r="D8" s="17">
        <v>12569</v>
      </c>
      <c r="E8" s="20" t="s">
        <v>112</v>
      </c>
      <c r="F8" s="17">
        <v>2330512.1009999998</v>
      </c>
      <c r="G8" s="17">
        <v>905329.34499999997</v>
      </c>
      <c r="H8" s="20" t="s">
        <v>126</v>
      </c>
      <c r="I8" s="17">
        <v>220143.15700000001</v>
      </c>
      <c r="J8" s="17">
        <v>63373.053</v>
      </c>
      <c r="K8" s="20" t="s">
        <v>145</v>
      </c>
      <c r="L8" s="17">
        <v>33278842.359999999</v>
      </c>
      <c r="M8" s="17">
        <v>56390.349000000002</v>
      </c>
      <c r="N8" s="17">
        <v>276533.50599999999</v>
      </c>
    </row>
    <row r="9" spans="2:14" x14ac:dyDescent="0.25">
      <c r="B9" s="16">
        <v>2002</v>
      </c>
      <c r="C9" s="17">
        <v>14784</v>
      </c>
      <c r="D9" s="17">
        <v>13365</v>
      </c>
      <c r="E9" s="20" t="s">
        <v>113</v>
      </c>
      <c r="F9" s="17">
        <v>1574218.835</v>
      </c>
      <c r="G9" s="17">
        <v>659935.55200000003</v>
      </c>
      <c r="H9" s="20" t="s">
        <v>85</v>
      </c>
      <c r="I9" s="17">
        <v>146766.65299999999</v>
      </c>
      <c r="J9" s="17">
        <v>46195.491000000002</v>
      </c>
      <c r="K9" s="20" t="s">
        <v>146</v>
      </c>
      <c r="L9" s="17">
        <v>34328762.479999997</v>
      </c>
      <c r="M9" s="17">
        <v>57854.800999999999</v>
      </c>
      <c r="N9" s="17">
        <v>204621.454</v>
      </c>
    </row>
    <row r="10" spans="2:14" x14ac:dyDescent="0.25">
      <c r="B10" s="16">
        <v>2003</v>
      </c>
      <c r="C10" s="17">
        <v>15235</v>
      </c>
      <c r="D10" s="17">
        <v>13745</v>
      </c>
      <c r="E10" s="20" t="s">
        <v>114</v>
      </c>
      <c r="F10" s="17">
        <v>1761904.86</v>
      </c>
      <c r="G10" s="17">
        <v>679052.804</v>
      </c>
      <c r="H10" s="20" t="s">
        <v>127</v>
      </c>
      <c r="I10" s="17">
        <v>166647.42300000001</v>
      </c>
      <c r="J10" s="17">
        <v>47533.697</v>
      </c>
      <c r="K10" s="20" t="s">
        <v>147</v>
      </c>
      <c r="L10" s="17">
        <v>32341877.050000001</v>
      </c>
      <c r="M10" s="17">
        <v>60067.43</v>
      </c>
      <c r="N10" s="17">
        <v>226714.85399999999</v>
      </c>
    </row>
    <row r="11" spans="2:14" x14ac:dyDescent="0.25">
      <c r="B11" s="16">
        <v>2004</v>
      </c>
      <c r="C11" s="17">
        <v>15733</v>
      </c>
      <c r="D11" s="17">
        <v>14161</v>
      </c>
      <c r="E11" s="20" t="s">
        <v>115</v>
      </c>
      <c r="F11" s="17">
        <v>1969793.9029999999</v>
      </c>
      <c r="G11" s="17">
        <v>709616.89099999995</v>
      </c>
      <c r="H11" s="20" t="s">
        <v>128</v>
      </c>
      <c r="I11" s="17">
        <v>188292.65400000001</v>
      </c>
      <c r="J11" s="17">
        <v>49673.182000000001</v>
      </c>
      <c r="K11" s="20" t="s">
        <v>148</v>
      </c>
      <c r="L11" s="17">
        <v>35392247.359999999</v>
      </c>
      <c r="M11" s="17">
        <v>62012.576999999997</v>
      </c>
      <c r="N11" s="17">
        <v>250305.231</v>
      </c>
    </row>
    <row r="12" spans="2:14" x14ac:dyDescent="0.25">
      <c r="B12" s="16">
        <v>2005</v>
      </c>
      <c r="C12" s="17">
        <v>16154</v>
      </c>
      <c r="D12" s="17">
        <v>14410</v>
      </c>
      <c r="E12" s="20" t="s">
        <v>116</v>
      </c>
      <c r="F12" s="17">
        <v>2470189.2719999999</v>
      </c>
      <c r="G12" s="17">
        <v>783414.54099999997</v>
      </c>
      <c r="H12" s="20" t="s">
        <v>129</v>
      </c>
      <c r="I12" s="17">
        <v>240384.23800000001</v>
      </c>
      <c r="J12" s="17">
        <v>54839.017</v>
      </c>
      <c r="K12" s="20" t="s">
        <v>149</v>
      </c>
      <c r="L12" s="17">
        <v>34405896.259999998</v>
      </c>
      <c r="M12" s="17">
        <v>61678.824000000001</v>
      </c>
      <c r="N12" s="17">
        <v>302063.06199999998</v>
      </c>
    </row>
    <row r="13" spans="2:14" x14ac:dyDescent="0.25">
      <c r="B13" s="16">
        <v>2006</v>
      </c>
      <c r="C13" s="17">
        <v>16779</v>
      </c>
      <c r="D13" s="17">
        <v>14818</v>
      </c>
      <c r="E13" s="20" t="s">
        <v>112</v>
      </c>
      <c r="F13" s="17">
        <v>2856711.5090000001</v>
      </c>
      <c r="G13" s="17">
        <v>834052.91200000001</v>
      </c>
      <c r="H13" s="20" t="s">
        <v>130</v>
      </c>
      <c r="I13" s="17">
        <v>280876.152</v>
      </c>
      <c r="J13" s="17">
        <v>58383.705999999998</v>
      </c>
      <c r="K13" s="20" t="s">
        <v>150</v>
      </c>
      <c r="L13" s="17">
        <v>35487900.369999997</v>
      </c>
      <c r="M13" s="17">
        <v>65787.644</v>
      </c>
      <c r="N13" s="17">
        <v>346663.79599999997</v>
      </c>
    </row>
    <row r="14" spans="2:14" x14ac:dyDescent="0.25">
      <c r="B14" s="16">
        <v>2007</v>
      </c>
      <c r="C14" s="17">
        <v>17450</v>
      </c>
      <c r="D14" s="17">
        <v>15144</v>
      </c>
      <c r="E14" s="20" t="s">
        <v>117</v>
      </c>
      <c r="F14" s="17">
        <v>3466913.6320000002</v>
      </c>
      <c r="G14" s="17">
        <v>975283.55</v>
      </c>
      <c r="H14" s="20" t="s">
        <v>131</v>
      </c>
      <c r="I14" s="17">
        <v>342349.158</v>
      </c>
      <c r="J14" s="17">
        <v>68269.847999999998</v>
      </c>
      <c r="K14" s="20" t="s">
        <v>151</v>
      </c>
      <c r="L14" s="17">
        <v>41357117.670000002</v>
      </c>
      <c r="M14" s="17">
        <v>35486.61</v>
      </c>
      <c r="N14" s="17">
        <v>377835.76899999997</v>
      </c>
    </row>
    <row r="15" spans="2:14" x14ac:dyDescent="0.25">
      <c r="B15" s="16">
        <v>2008</v>
      </c>
      <c r="C15" s="17">
        <v>18175</v>
      </c>
      <c r="D15" s="17">
        <v>15791</v>
      </c>
      <c r="E15" s="20" t="s">
        <v>118</v>
      </c>
      <c r="F15" s="17">
        <v>3231771.602</v>
      </c>
      <c r="G15" s="17">
        <v>965862.68400000001</v>
      </c>
      <c r="H15" s="20" t="s">
        <v>132</v>
      </c>
      <c r="I15" s="17">
        <v>316860.36900000001</v>
      </c>
      <c r="J15" s="17">
        <v>67610.388000000006</v>
      </c>
      <c r="K15" s="20" t="s">
        <v>152</v>
      </c>
      <c r="L15" s="17">
        <v>42309942.310000002</v>
      </c>
      <c r="M15" s="17">
        <v>37429.499000000003</v>
      </c>
      <c r="N15" s="17">
        <v>354289.86900000001</v>
      </c>
    </row>
    <row r="16" spans="2:14" x14ac:dyDescent="0.25">
      <c r="B16" s="16">
        <v>2009</v>
      </c>
      <c r="C16" s="17">
        <v>18837</v>
      </c>
      <c r="D16" s="17">
        <v>16519</v>
      </c>
      <c r="E16" s="20" t="s">
        <v>119</v>
      </c>
      <c r="F16" s="17">
        <v>3692106.0819999999</v>
      </c>
      <c r="G16" s="17">
        <v>485904.69799999997</v>
      </c>
      <c r="H16" s="20" t="s">
        <v>133</v>
      </c>
      <c r="I16" s="17">
        <v>317712.40000000002</v>
      </c>
      <c r="J16" s="17">
        <v>29154.275000000001</v>
      </c>
      <c r="K16" s="20" t="s">
        <v>153</v>
      </c>
      <c r="L16" s="17">
        <v>43909182</v>
      </c>
      <c r="M16" s="17">
        <v>13740.638000000001</v>
      </c>
      <c r="N16" s="17">
        <v>331453.03700000001</v>
      </c>
    </row>
    <row r="17" spans="2:14" x14ac:dyDescent="0.25">
      <c r="B17" s="16">
        <v>2010</v>
      </c>
      <c r="C17" s="17">
        <v>19529</v>
      </c>
      <c r="D17" s="17">
        <v>16960</v>
      </c>
      <c r="E17" s="20" t="s">
        <v>118</v>
      </c>
      <c r="F17" s="17">
        <v>3520119.517</v>
      </c>
      <c r="G17" s="17">
        <v>536719.54</v>
      </c>
      <c r="H17" s="20" t="s">
        <v>134</v>
      </c>
      <c r="I17" s="17">
        <v>300709.15999999997</v>
      </c>
      <c r="J17" s="17">
        <v>32203.164000000001</v>
      </c>
      <c r="K17" s="20" t="s">
        <v>154</v>
      </c>
      <c r="L17" s="17">
        <v>44830617.780000001</v>
      </c>
      <c r="M17" s="17">
        <v>13211.763000000001</v>
      </c>
      <c r="N17" s="17">
        <v>313920.92300000001</v>
      </c>
    </row>
    <row r="18" spans="2:14" x14ac:dyDescent="0.25">
      <c r="B18" s="16">
        <v>2011</v>
      </c>
      <c r="C18" s="17">
        <v>20346</v>
      </c>
      <c r="D18" s="17">
        <v>17604</v>
      </c>
      <c r="E18" s="20" t="s">
        <v>120</v>
      </c>
      <c r="F18" s="17">
        <v>3892229.2110000001</v>
      </c>
      <c r="G18" s="17">
        <v>571627.47</v>
      </c>
      <c r="H18" s="20" t="s">
        <v>135</v>
      </c>
      <c r="I18" s="17">
        <v>333151.8</v>
      </c>
      <c r="J18" s="17">
        <v>34297.642999999996</v>
      </c>
      <c r="K18" s="20" t="s">
        <v>155</v>
      </c>
      <c r="L18" s="17">
        <v>46439768.219999999</v>
      </c>
      <c r="M18" s="17">
        <v>13675.25</v>
      </c>
      <c r="N18" s="17">
        <v>346827.049</v>
      </c>
    </row>
    <row r="19" spans="2:14" x14ac:dyDescent="0.25">
      <c r="B19" s="16">
        <v>2012</v>
      </c>
      <c r="C19" s="17">
        <v>21117</v>
      </c>
      <c r="D19" s="17">
        <v>18186</v>
      </c>
      <c r="E19" s="20" t="s">
        <v>121</v>
      </c>
      <c r="F19" s="17">
        <v>3580408.6260000002</v>
      </c>
      <c r="G19" s="17">
        <v>600780.74699999997</v>
      </c>
      <c r="H19" s="20" t="s">
        <v>136</v>
      </c>
      <c r="I19" s="17">
        <v>304213.34600000002</v>
      </c>
      <c r="J19" s="17">
        <v>36046.837</v>
      </c>
      <c r="K19" s="20" t="s">
        <v>156</v>
      </c>
      <c r="L19" s="17">
        <v>47446783.460000001</v>
      </c>
      <c r="M19" s="17">
        <v>13662.303</v>
      </c>
      <c r="N19" s="17">
        <v>317875.64899999998</v>
      </c>
    </row>
    <row r="20" spans="2:14" x14ac:dyDescent="0.25">
      <c r="B20" s="16">
        <v>2013</v>
      </c>
      <c r="C20" s="17">
        <v>21965</v>
      </c>
      <c r="D20" s="17">
        <v>18885</v>
      </c>
      <c r="E20" s="20" t="s">
        <v>97</v>
      </c>
      <c r="F20" s="17">
        <v>3915946.63</v>
      </c>
      <c r="G20" s="17">
        <v>623035.37699999998</v>
      </c>
      <c r="H20" s="20" t="s">
        <v>137</v>
      </c>
      <c r="I20" s="17">
        <v>333744.12900000002</v>
      </c>
      <c r="J20" s="17">
        <v>37382.116000000002</v>
      </c>
      <c r="K20" s="20" t="s">
        <v>157</v>
      </c>
      <c r="L20" s="17">
        <v>50527385</v>
      </c>
      <c r="M20" s="17">
        <v>13296.05</v>
      </c>
      <c r="N20" s="17">
        <v>347040.179</v>
      </c>
    </row>
    <row r="21" spans="2:14" x14ac:dyDescent="0.25">
      <c r="B21" s="16">
        <v>2014</v>
      </c>
      <c r="C21" s="17">
        <v>22830</v>
      </c>
      <c r="D21" s="17">
        <v>19657</v>
      </c>
      <c r="E21" s="20" t="s">
        <v>121</v>
      </c>
      <c r="F21" s="17">
        <v>3884058.7439999999</v>
      </c>
      <c r="G21" s="17">
        <v>650800.22</v>
      </c>
      <c r="H21" s="20" t="s">
        <v>136</v>
      </c>
      <c r="I21" s="17">
        <v>330041.27299999999</v>
      </c>
      <c r="J21" s="17">
        <v>39048.006000000001</v>
      </c>
      <c r="K21" s="20" t="s">
        <v>158</v>
      </c>
      <c r="L21" s="17">
        <v>52557414.920000002</v>
      </c>
      <c r="M21" s="17">
        <v>13441.563</v>
      </c>
      <c r="N21" s="17">
        <v>343482.83600000001</v>
      </c>
    </row>
    <row r="22" spans="2:14" x14ac:dyDescent="0.25">
      <c r="B22" s="16">
        <v>2015</v>
      </c>
      <c r="C22" s="17">
        <v>23763</v>
      </c>
      <c r="D22" s="17">
        <v>20551</v>
      </c>
      <c r="E22" s="20" t="s">
        <v>120</v>
      </c>
      <c r="F22" s="17">
        <v>3482610.62</v>
      </c>
      <c r="G22" s="17">
        <v>665729.24600000004</v>
      </c>
      <c r="H22" s="20" t="s">
        <v>138</v>
      </c>
      <c r="I22" s="17">
        <v>293463.06900000002</v>
      </c>
      <c r="J22" s="17">
        <v>39943.743999999999</v>
      </c>
      <c r="K22" s="20" t="s">
        <v>159</v>
      </c>
      <c r="L22" s="17">
        <v>52829120.100000001</v>
      </c>
      <c r="M22" s="17">
        <v>17671.402999999998</v>
      </c>
      <c r="N22" s="17">
        <v>311134.47200000001</v>
      </c>
    </row>
    <row r="23" spans="2:14" x14ac:dyDescent="0.25">
      <c r="B23" s="16">
        <v>2016</v>
      </c>
      <c r="C23" s="17">
        <v>24612</v>
      </c>
      <c r="D23" s="17">
        <v>22183</v>
      </c>
      <c r="E23" s="20" t="s">
        <v>122</v>
      </c>
      <c r="F23" s="17">
        <v>3588961.17</v>
      </c>
      <c r="G23" s="17">
        <v>888729.22100000002</v>
      </c>
      <c r="H23" s="20" t="s">
        <v>139</v>
      </c>
      <c r="I23" s="17">
        <v>278399.84600000002</v>
      </c>
      <c r="J23" s="17">
        <v>48880.127</v>
      </c>
      <c r="K23" s="20" t="s">
        <v>160</v>
      </c>
      <c r="L23" s="17">
        <v>65065181.439999998</v>
      </c>
      <c r="M23" s="17">
        <v>18927.667000000001</v>
      </c>
      <c r="N23" s="17">
        <v>297327.51299999998</v>
      </c>
    </row>
    <row r="24" spans="2:14" x14ac:dyDescent="0.25">
      <c r="B24" s="16">
        <v>2017</v>
      </c>
      <c r="C24" s="17">
        <v>25543</v>
      </c>
      <c r="D24" s="17">
        <v>23013</v>
      </c>
      <c r="E24" s="20" t="s">
        <v>122</v>
      </c>
      <c r="F24" s="17">
        <v>3772177</v>
      </c>
      <c r="G24" s="17">
        <v>916983.6</v>
      </c>
      <c r="H24" s="20" t="s">
        <v>140</v>
      </c>
      <c r="I24" s="17">
        <v>293125.5</v>
      </c>
      <c r="J24" s="17">
        <v>50434.12</v>
      </c>
      <c r="K24" s="20" t="s">
        <v>161</v>
      </c>
      <c r="L24" s="17">
        <v>67570526</v>
      </c>
      <c r="M24" s="17">
        <v>21409.7</v>
      </c>
      <c r="N24" s="17">
        <v>314535.2</v>
      </c>
    </row>
    <row r="25" spans="2:14" x14ac:dyDescent="0.25">
      <c r="B25" s="16">
        <v>2018</v>
      </c>
      <c r="C25" s="17">
        <v>26367</v>
      </c>
      <c r="D25" s="17">
        <v>23845</v>
      </c>
      <c r="E25" s="20" t="s">
        <v>113</v>
      </c>
      <c r="F25" s="17">
        <v>3805920</v>
      </c>
      <c r="G25" s="17">
        <v>930464</v>
      </c>
      <c r="H25" s="20" t="s">
        <v>141</v>
      </c>
      <c r="I25" s="17">
        <v>295589.3</v>
      </c>
      <c r="J25" s="17">
        <v>51175.55</v>
      </c>
      <c r="K25" s="20" t="s">
        <v>162</v>
      </c>
      <c r="L25" s="17">
        <v>71175696</v>
      </c>
      <c r="M25" s="17">
        <v>22634.99</v>
      </c>
      <c r="N25" s="17">
        <v>318224.3</v>
      </c>
    </row>
    <row r="26" spans="2:14" x14ac:dyDescent="0.25">
      <c r="B26" s="16">
        <v>2019</v>
      </c>
      <c r="C26" s="17">
        <v>27330</v>
      </c>
      <c r="D26" s="17">
        <v>24722</v>
      </c>
      <c r="E26" s="20" t="s">
        <v>123</v>
      </c>
      <c r="F26" s="17">
        <v>3886262.6809999999</v>
      </c>
      <c r="G26" s="17">
        <v>969335.47400000005</v>
      </c>
      <c r="H26" s="20" t="s">
        <v>142</v>
      </c>
      <c r="I26" s="17">
        <v>301252.29300000001</v>
      </c>
      <c r="J26" s="17">
        <v>53313.474999999999</v>
      </c>
      <c r="K26" s="20" t="s">
        <v>163</v>
      </c>
      <c r="L26" s="17">
        <v>64975174.119999997</v>
      </c>
      <c r="M26" s="17">
        <v>23228.557000000001</v>
      </c>
      <c r="N26" s="17">
        <v>324480.84999999998</v>
      </c>
    </row>
    <row r="27" spans="2:14" x14ac:dyDescent="0.25">
      <c r="B27" s="16">
        <v>2020</v>
      </c>
      <c r="C27" s="17">
        <v>28181</v>
      </c>
      <c r="D27" s="17">
        <v>25345</v>
      </c>
      <c r="E27" s="20" t="s">
        <v>124</v>
      </c>
      <c r="F27" s="17">
        <v>3740917.1439999999</v>
      </c>
      <c r="G27" s="17">
        <v>1018577.8860000001</v>
      </c>
      <c r="H27" s="20" t="s">
        <v>143</v>
      </c>
      <c r="I27" s="17">
        <v>287420.65100000001</v>
      </c>
      <c r="J27" s="17">
        <v>56021.809000000001</v>
      </c>
      <c r="K27" s="20" t="s">
        <v>164</v>
      </c>
      <c r="L27" s="17">
        <v>43784708.633000001</v>
      </c>
      <c r="M27" s="17">
        <v>18638.815999999999</v>
      </c>
      <c r="N27" s="17">
        <v>306059.467</v>
      </c>
    </row>
    <row r="28" spans="2:14" x14ac:dyDescent="0.25">
      <c r="B28" s="18">
        <v>2021</v>
      </c>
      <c r="C28" s="19">
        <v>29285</v>
      </c>
      <c r="D28" s="19">
        <v>26103</v>
      </c>
      <c r="E28" s="24" t="s">
        <v>125</v>
      </c>
      <c r="F28" s="19">
        <v>4137720.1570000001</v>
      </c>
      <c r="G28" s="19">
        <v>1121830.612</v>
      </c>
      <c r="H28" s="24" t="s">
        <v>144</v>
      </c>
      <c r="I28" s="19">
        <v>318051.32199999999</v>
      </c>
      <c r="J28" s="19">
        <v>61700.707000000002</v>
      </c>
      <c r="K28" s="24" t="s">
        <v>165</v>
      </c>
      <c r="L28" s="19">
        <v>45161902.715999998</v>
      </c>
      <c r="M28" s="19">
        <v>18614.954000000002</v>
      </c>
      <c r="N28" s="19">
        <v>336666.27500000002</v>
      </c>
    </row>
    <row r="30" spans="2:14" x14ac:dyDescent="0.25">
      <c r="B30" s="57" t="s">
        <v>166</v>
      </c>
      <c r="C30" s="58"/>
      <c r="D30" s="58"/>
      <c r="E30" s="58"/>
      <c r="F30" s="58"/>
      <c r="G30" s="58"/>
      <c r="H30" s="58"/>
      <c r="I30" s="58"/>
      <c r="J30" s="58"/>
      <c r="K30" s="58"/>
      <c r="L30" s="58"/>
      <c r="M30" s="58"/>
      <c r="N30" s="58"/>
    </row>
  </sheetData>
  <mergeCells count="14">
    <mergeCell ref="B30:N30"/>
    <mergeCell ref="L5:L7"/>
    <mergeCell ref="M5:M7"/>
    <mergeCell ref="N5:N7"/>
    <mergeCell ref="I6:I7"/>
    <mergeCell ref="C6:C7"/>
    <mergeCell ref="D6:E6"/>
    <mergeCell ref="F6:F7"/>
    <mergeCell ref="G6:H6"/>
    <mergeCell ref="J6:K6"/>
    <mergeCell ref="B5:B7"/>
    <mergeCell ref="C5:E5"/>
    <mergeCell ref="F5:H5"/>
    <mergeCell ref="I5:K5"/>
  </mergeCells>
  <pageMargins left="0.70866141732283472" right="0.70866141732283472" top="0.74803149606299213" bottom="0.74803149606299213" header="0.31496062992125984" footer="0.31496062992125984"/>
  <pageSetup paperSize="9" scale="63"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2AB"/>
    <pageSetUpPr fitToPage="1"/>
  </sheetPr>
  <dimension ref="B1:I33"/>
  <sheetViews>
    <sheetView showGridLines="0" workbookViewId="0"/>
  </sheetViews>
  <sheetFormatPr baseColWidth="10" defaultRowHeight="13.2" x14ac:dyDescent="0.25"/>
  <cols>
    <col min="1" max="1" width="2.5546875" customWidth="1"/>
    <col min="2" max="2" width="14.33203125" customWidth="1"/>
    <col min="3" max="4" width="11.109375" customWidth="1"/>
    <col min="5" max="9" width="15.6640625" customWidth="1"/>
  </cols>
  <sheetData>
    <row r="1" spans="2:9" ht="17.399999999999999" x14ac:dyDescent="0.3">
      <c r="B1" s="3" t="s">
        <v>12</v>
      </c>
    </row>
    <row r="2" spans="2:9" x14ac:dyDescent="0.25">
      <c r="B2" t="s">
        <v>11</v>
      </c>
    </row>
    <row r="5" spans="2:9" x14ac:dyDescent="0.25">
      <c r="B5" s="55" t="s">
        <v>167</v>
      </c>
      <c r="C5" s="56" t="s">
        <v>64</v>
      </c>
      <c r="D5" s="56" t="s">
        <v>64</v>
      </c>
      <c r="E5" s="56" t="s">
        <v>168</v>
      </c>
      <c r="F5" s="56" t="s">
        <v>168</v>
      </c>
      <c r="G5" s="56" t="s">
        <v>168</v>
      </c>
      <c r="H5" s="56" t="s">
        <v>168</v>
      </c>
      <c r="I5" s="56" t="s">
        <v>168</v>
      </c>
    </row>
    <row r="6" spans="2:9" x14ac:dyDescent="0.25">
      <c r="B6" s="55" t="s">
        <v>167</v>
      </c>
      <c r="C6" s="15" t="s">
        <v>108</v>
      </c>
      <c r="D6" s="15" t="s">
        <v>79</v>
      </c>
      <c r="E6" s="15" t="s">
        <v>74</v>
      </c>
      <c r="F6" s="15" t="s">
        <v>75</v>
      </c>
      <c r="G6" s="15" t="s">
        <v>76</v>
      </c>
      <c r="H6" s="15" t="s">
        <v>77</v>
      </c>
      <c r="I6" s="15" t="s">
        <v>169</v>
      </c>
    </row>
    <row r="7" spans="2:9" x14ac:dyDescent="0.25">
      <c r="B7" s="16">
        <v>0</v>
      </c>
      <c r="C7" s="17">
        <v>14143</v>
      </c>
      <c r="D7" s="20" t="s">
        <v>195</v>
      </c>
      <c r="E7" s="17">
        <v>0</v>
      </c>
      <c r="F7" s="17">
        <v>15863558.323000001</v>
      </c>
      <c r="G7" s="17">
        <v>0</v>
      </c>
      <c r="H7" s="17">
        <v>16563.3</v>
      </c>
      <c r="I7" s="17">
        <v>16563.3</v>
      </c>
    </row>
    <row r="8" spans="2:9" x14ac:dyDescent="0.25">
      <c r="B8" s="16" t="s">
        <v>170</v>
      </c>
      <c r="C8" s="17">
        <v>941</v>
      </c>
      <c r="D8" s="20" t="s">
        <v>196</v>
      </c>
      <c r="E8" s="17">
        <v>16331.691000000001</v>
      </c>
      <c r="F8" s="17">
        <v>3282858.7310000001</v>
      </c>
      <c r="G8" s="17">
        <v>1228.32</v>
      </c>
      <c r="H8" s="17">
        <v>1426.0160000000001</v>
      </c>
      <c r="I8" s="17">
        <v>2654.337</v>
      </c>
    </row>
    <row r="9" spans="2:9" x14ac:dyDescent="0.25">
      <c r="B9" s="16" t="s">
        <v>171</v>
      </c>
      <c r="C9" s="17">
        <v>794</v>
      </c>
      <c r="D9" s="20" t="s">
        <v>197</v>
      </c>
      <c r="E9" s="17">
        <v>32766.400000000001</v>
      </c>
      <c r="F9" s="17">
        <v>2113703.9759999998</v>
      </c>
      <c r="G9" s="17">
        <v>2347.2649999999999</v>
      </c>
      <c r="H9" s="17">
        <v>158.852</v>
      </c>
      <c r="I9" s="17">
        <v>2506.1170000000002</v>
      </c>
    </row>
    <row r="10" spans="2:9" x14ac:dyDescent="0.25">
      <c r="B10" s="16" t="s">
        <v>172</v>
      </c>
      <c r="C10" s="17">
        <v>667</v>
      </c>
      <c r="D10" s="20" t="s">
        <v>99</v>
      </c>
      <c r="E10" s="17">
        <v>95495.673999999999</v>
      </c>
      <c r="F10" s="17">
        <v>3646415.5129999998</v>
      </c>
      <c r="G10" s="17">
        <v>7402.9759999999997</v>
      </c>
      <c r="H10" s="17">
        <v>76.861999999999995</v>
      </c>
      <c r="I10" s="17">
        <v>7479.8379999999997</v>
      </c>
    </row>
    <row r="11" spans="2:9" x14ac:dyDescent="0.25">
      <c r="B11" s="16" t="s">
        <v>173</v>
      </c>
      <c r="C11" s="17">
        <v>594</v>
      </c>
      <c r="D11" s="20" t="s">
        <v>198</v>
      </c>
      <c r="E11" s="17">
        <v>91402.755999999994</v>
      </c>
      <c r="F11" s="17">
        <v>2629093.3810000001</v>
      </c>
      <c r="G11" s="17">
        <v>7082.3230000000003</v>
      </c>
      <c r="H11" s="17">
        <v>62.533000000000001</v>
      </c>
      <c r="I11" s="17">
        <v>7144.8559999999998</v>
      </c>
    </row>
    <row r="12" spans="2:9" x14ac:dyDescent="0.25">
      <c r="B12" s="16" t="s">
        <v>174</v>
      </c>
      <c r="C12" s="17">
        <v>585</v>
      </c>
      <c r="D12" s="20" t="s">
        <v>198</v>
      </c>
      <c r="E12" s="17">
        <v>84520.149000000005</v>
      </c>
      <c r="F12" s="17">
        <v>1923358.5660000001</v>
      </c>
      <c r="G12" s="17">
        <v>6494.482</v>
      </c>
      <c r="H12" s="17">
        <v>51.203000000000003</v>
      </c>
      <c r="I12" s="17">
        <v>6545.6840000000002</v>
      </c>
    </row>
    <row r="13" spans="2:9" x14ac:dyDescent="0.25">
      <c r="B13" s="16" t="s">
        <v>175</v>
      </c>
      <c r="C13" s="17">
        <v>589</v>
      </c>
      <c r="D13" s="20" t="s">
        <v>198</v>
      </c>
      <c r="E13" s="17">
        <v>97734.077999999994</v>
      </c>
      <c r="F13" s="17">
        <v>1813536.916</v>
      </c>
      <c r="G13" s="17">
        <v>7560.8090000000002</v>
      </c>
      <c r="H13" s="17">
        <v>61.177999999999997</v>
      </c>
      <c r="I13" s="17">
        <v>7621.9870000000001</v>
      </c>
    </row>
    <row r="14" spans="2:9" x14ac:dyDescent="0.25">
      <c r="B14" s="16" t="s">
        <v>176</v>
      </c>
      <c r="C14" s="17">
        <v>473</v>
      </c>
      <c r="D14" s="20" t="s">
        <v>92</v>
      </c>
      <c r="E14" s="17">
        <v>74959.335000000006</v>
      </c>
      <c r="F14" s="17">
        <v>1147994.3929999999</v>
      </c>
      <c r="G14" s="17">
        <v>5555.4970000000003</v>
      </c>
      <c r="H14" s="17">
        <v>24.032</v>
      </c>
      <c r="I14" s="17">
        <v>5579.53</v>
      </c>
    </row>
    <row r="15" spans="2:9" x14ac:dyDescent="0.25">
      <c r="B15" s="16" t="s">
        <v>177</v>
      </c>
      <c r="C15" s="17">
        <v>432</v>
      </c>
      <c r="D15" s="20" t="s">
        <v>86</v>
      </c>
      <c r="E15" s="17">
        <v>89808.551000000007</v>
      </c>
      <c r="F15" s="17">
        <v>1181406.209</v>
      </c>
      <c r="G15" s="17">
        <v>6754.6379999999999</v>
      </c>
      <c r="H15" s="17">
        <v>21.146000000000001</v>
      </c>
      <c r="I15" s="17">
        <v>6775.7839999999997</v>
      </c>
    </row>
    <row r="16" spans="2:9" x14ac:dyDescent="0.25">
      <c r="B16" s="16" t="s">
        <v>178</v>
      </c>
      <c r="C16" s="17">
        <v>355</v>
      </c>
      <c r="D16" s="20" t="s">
        <v>199</v>
      </c>
      <c r="E16" s="17">
        <v>88167.74</v>
      </c>
      <c r="F16" s="17">
        <v>1029047.694</v>
      </c>
      <c r="G16" s="17">
        <v>6787.44</v>
      </c>
      <c r="H16" s="17">
        <v>17.355</v>
      </c>
      <c r="I16" s="17">
        <v>6804.7939999999999</v>
      </c>
    </row>
    <row r="17" spans="2:9" x14ac:dyDescent="0.25">
      <c r="B17" s="16" t="s">
        <v>179</v>
      </c>
      <c r="C17" s="17">
        <v>371</v>
      </c>
      <c r="D17" s="20" t="s">
        <v>200</v>
      </c>
      <c r="E17" s="17">
        <v>69167.513999999996</v>
      </c>
      <c r="F17" s="17">
        <v>723031.21600000001</v>
      </c>
      <c r="G17" s="17">
        <v>5102.41</v>
      </c>
      <c r="H17" s="17">
        <v>15.557</v>
      </c>
      <c r="I17" s="17">
        <v>5117.9669999999996</v>
      </c>
    </row>
    <row r="18" spans="2:9" x14ac:dyDescent="0.25">
      <c r="B18" s="16" t="s">
        <v>180</v>
      </c>
      <c r="C18" s="17">
        <v>659</v>
      </c>
      <c r="D18" s="20" t="s">
        <v>99</v>
      </c>
      <c r="E18" s="17">
        <v>127073.205</v>
      </c>
      <c r="F18" s="17">
        <v>1145127.3230000001</v>
      </c>
      <c r="G18" s="17">
        <v>9411.9179999999997</v>
      </c>
      <c r="H18" s="17">
        <v>29</v>
      </c>
      <c r="I18" s="17">
        <v>9440.9179999999997</v>
      </c>
    </row>
    <row r="19" spans="2:9" x14ac:dyDescent="0.25">
      <c r="B19" s="16" t="s">
        <v>181</v>
      </c>
      <c r="C19" s="17">
        <v>608</v>
      </c>
      <c r="D19" s="20" t="s">
        <v>201</v>
      </c>
      <c r="E19" s="17">
        <v>214134.486</v>
      </c>
      <c r="F19" s="17">
        <v>1600100.1580000001</v>
      </c>
      <c r="G19" s="17">
        <v>16703.920999999998</v>
      </c>
      <c r="H19" s="17">
        <v>22.702999999999999</v>
      </c>
      <c r="I19" s="17">
        <v>16726.624</v>
      </c>
    </row>
    <row r="20" spans="2:9" x14ac:dyDescent="0.25">
      <c r="B20" s="16" t="s">
        <v>182</v>
      </c>
      <c r="C20" s="17">
        <v>561</v>
      </c>
      <c r="D20" s="20" t="s">
        <v>202</v>
      </c>
      <c r="E20" s="17">
        <v>98652.373999999996</v>
      </c>
      <c r="F20" s="17">
        <v>658260.56099999999</v>
      </c>
      <c r="G20" s="17">
        <v>7155.47</v>
      </c>
      <c r="H20" s="17">
        <v>16.745999999999999</v>
      </c>
      <c r="I20" s="17">
        <v>7172.2169999999996</v>
      </c>
    </row>
    <row r="21" spans="2:9" x14ac:dyDescent="0.25">
      <c r="B21" s="16" t="s">
        <v>183</v>
      </c>
      <c r="C21" s="17">
        <v>455</v>
      </c>
      <c r="D21" s="20" t="s">
        <v>92</v>
      </c>
      <c r="E21" s="17">
        <v>163969.86900000001</v>
      </c>
      <c r="F21" s="17">
        <v>960204.20900000003</v>
      </c>
      <c r="G21" s="17">
        <v>12833.325999999999</v>
      </c>
      <c r="H21" s="17">
        <v>13.789</v>
      </c>
      <c r="I21" s="17">
        <v>12847.115</v>
      </c>
    </row>
    <row r="22" spans="2:9" x14ac:dyDescent="0.25">
      <c r="B22" s="16" t="s">
        <v>184</v>
      </c>
      <c r="C22" s="17">
        <v>425</v>
      </c>
      <c r="D22" s="20" t="s">
        <v>86</v>
      </c>
      <c r="E22" s="17">
        <v>92973.04</v>
      </c>
      <c r="F22" s="17">
        <v>487238.30599999998</v>
      </c>
      <c r="G22" s="17">
        <v>6830.8019999999997</v>
      </c>
      <c r="H22" s="17">
        <v>9.0299999999999994</v>
      </c>
      <c r="I22" s="17">
        <v>6839.8320000000003</v>
      </c>
    </row>
    <row r="23" spans="2:9" x14ac:dyDescent="0.25">
      <c r="B23" s="16" t="s">
        <v>185</v>
      </c>
      <c r="C23" s="17">
        <v>455</v>
      </c>
      <c r="D23" s="20" t="s">
        <v>92</v>
      </c>
      <c r="E23" s="17">
        <v>95619.24</v>
      </c>
      <c r="F23" s="17">
        <v>455229.37699999998</v>
      </c>
      <c r="G23" s="17">
        <v>6862.7250000000004</v>
      </c>
      <c r="H23" s="17">
        <v>8.9179999999999993</v>
      </c>
      <c r="I23" s="17">
        <v>6871.643</v>
      </c>
    </row>
    <row r="24" spans="2:9" x14ac:dyDescent="0.25">
      <c r="B24" s="16" t="s">
        <v>186</v>
      </c>
      <c r="C24" s="17">
        <v>543</v>
      </c>
      <c r="D24" s="20" t="s">
        <v>202</v>
      </c>
      <c r="E24" s="17">
        <v>184064.71900000001</v>
      </c>
      <c r="F24" s="17">
        <v>777468.39800000004</v>
      </c>
      <c r="G24" s="17">
        <v>14209.395</v>
      </c>
      <c r="H24" s="17">
        <v>9.9830000000000005</v>
      </c>
      <c r="I24" s="17">
        <v>14219.378000000001</v>
      </c>
    </row>
    <row r="25" spans="2:9" x14ac:dyDescent="0.25">
      <c r="B25" s="16" t="s">
        <v>187</v>
      </c>
      <c r="C25" s="17">
        <v>763</v>
      </c>
      <c r="D25" s="20" t="s">
        <v>203</v>
      </c>
      <c r="E25" s="17">
        <v>240683.43799999999</v>
      </c>
      <c r="F25" s="17">
        <v>887526.40000000002</v>
      </c>
      <c r="G25" s="17">
        <v>18510.280999999999</v>
      </c>
      <c r="H25" s="17">
        <v>11.717000000000001</v>
      </c>
      <c r="I25" s="17">
        <v>18521.998</v>
      </c>
    </row>
    <row r="26" spans="2:9" x14ac:dyDescent="0.25">
      <c r="B26" s="16" t="s">
        <v>188</v>
      </c>
      <c r="C26" s="17">
        <v>1114</v>
      </c>
      <c r="D26" s="20" t="s">
        <v>204</v>
      </c>
      <c r="E26" s="17">
        <v>295019.13699999999</v>
      </c>
      <c r="F26" s="17">
        <v>855452.48499999999</v>
      </c>
      <c r="G26" s="17">
        <v>21677.345000000001</v>
      </c>
      <c r="H26" s="17">
        <v>3.9929999999999999</v>
      </c>
      <c r="I26" s="17">
        <v>21681.339</v>
      </c>
    </row>
    <row r="27" spans="2:9" x14ac:dyDescent="0.25">
      <c r="B27" s="16" t="s">
        <v>189</v>
      </c>
      <c r="C27" s="17">
        <v>834</v>
      </c>
      <c r="D27" s="20" t="s">
        <v>205</v>
      </c>
      <c r="E27" s="17">
        <v>277805.09700000001</v>
      </c>
      <c r="F27" s="17">
        <v>616721.29399999999</v>
      </c>
      <c r="G27" s="17">
        <v>21089.392</v>
      </c>
      <c r="H27" s="17">
        <v>1.4470000000000001</v>
      </c>
      <c r="I27" s="17">
        <v>21090.839</v>
      </c>
    </row>
    <row r="28" spans="2:9" x14ac:dyDescent="0.25">
      <c r="B28" s="16" t="s">
        <v>190</v>
      </c>
      <c r="C28" s="17">
        <v>564</v>
      </c>
      <c r="D28" s="20" t="s">
        <v>202</v>
      </c>
      <c r="E28" s="17">
        <v>153454.54399999999</v>
      </c>
      <c r="F28" s="17">
        <v>281931.19300000003</v>
      </c>
      <c r="G28" s="17">
        <v>11306.722</v>
      </c>
      <c r="H28" s="17">
        <v>0.53600000000000003</v>
      </c>
      <c r="I28" s="17">
        <v>11307.258</v>
      </c>
    </row>
    <row r="29" spans="2:9" x14ac:dyDescent="0.25">
      <c r="B29" s="16" t="s">
        <v>191</v>
      </c>
      <c r="C29" s="17">
        <v>414</v>
      </c>
      <c r="D29" s="20" t="s">
        <v>206</v>
      </c>
      <c r="E29" s="17">
        <v>229513.93</v>
      </c>
      <c r="F29" s="17">
        <v>354781.739</v>
      </c>
      <c r="G29" s="17">
        <v>17952.755000000001</v>
      </c>
      <c r="H29" s="17">
        <v>0</v>
      </c>
      <c r="I29" s="17">
        <v>17952.755000000001</v>
      </c>
    </row>
    <row r="30" spans="2:9" x14ac:dyDescent="0.25">
      <c r="B30" s="16" t="s">
        <v>192</v>
      </c>
      <c r="C30" s="17">
        <v>316</v>
      </c>
      <c r="D30" s="20" t="s">
        <v>100</v>
      </c>
      <c r="E30" s="17">
        <v>154340.011</v>
      </c>
      <c r="F30" s="17">
        <v>206811.147</v>
      </c>
      <c r="G30" s="17">
        <v>11863.296</v>
      </c>
      <c r="H30" s="17">
        <v>7.9000000000000001E-2</v>
      </c>
      <c r="I30" s="17">
        <v>11863.375</v>
      </c>
    </row>
    <row r="31" spans="2:9" x14ac:dyDescent="0.25">
      <c r="B31" s="16" t="s">
        <v>193</v>
      </c>
      <c r="C31" s="17">
        <v>211</v>
      </c>
      <c r="D31" s="20" t="s">
        <v>207</v>
      </c>
      <c r="E31" s="17">
        <v>79794.983999999997</v>
      </c>
      <c r="F31" s="17">
        <v>94017.273000000001</v>
      </c>
      <c r="G31" s="17">
        <v>5903.5630000000001</v>
      </c>
      <c r="H31" s="17">
        <v>0.152</v>
      </c>
      <c r="I31" s="17">
        <v>5903.7160000000003</v>
      </c>
    </row>
    <row r="32" spans="2:9" x14ac:dyDescent="0.25">
      <c r="B32" s="16" t="s">
        <v>194</v>
      </c>
      <c r="C32" s="17">
        <v>1419</v>
      </c>
      <c r="D32" s="20" t="s">
        <v>208</v>
      </c>
      <c r="E32" s="17">
        <v>990268.19499999995</v>
      </c>
      <c r="F32" s="17">
        <v>427027.935</v>
      </c>
      <c r="G32" s="17">
        <v>79424.25</v>
      </c>
      <c r="H32" s="17">
        <v>8.827</v>
      </c>
      <c r="I32" s="17">
        <v>79433.077000000005</v>
      </c>
    </row>
    <row r="33" spans="2:9" x14ac:dyDescent="0.25">
      <c r="B33" s="21" t="s">
        <v>72</v>
      </c>
      <c r="C33" s="22">
        <v>29285</v>
      </c>
      <c r="D33" s="23" t="s">
        <v>88</v>
      </c>
      <c r="E33" s="22">
        <v>4137720.1570000001</v>
      </c>
      <c r="F33" s="22">
        <v>45161902.715999998</v>
      </c>
      <c r="G33" s="22">
        <v>318051.321</v>
      </c>
      <c r="H33" s="22">
        <v>18614.954000000002</v>
      </c>
      <c r="I33" s="22">
        <v>336666.27799999999</v>
      </c>
    </row>
  </sheetData>
  <mergeCells count="3">
    <mergeCell ref="B5:B6"/>
    <mergeCell ref="C5:D5"/>
    <mergeCell ref="E5:I5"/>
  </mergeCells>
  <pageMargins left="0.7" right="0.7" top="0.75" bottom="0.75" header="0.3" footer="0.3"/>
  <pageSetup paperSize="9"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2AB"/>
    <pageSetUpPr fitToPage="1"/>
  </sheetPr>
  <dimension ref="B1:O25"/>
  <sheetViews>
    <sheetView showGridLines="0" workbookViewId="0">
      <selection activeCell="O19" sqref="O19"/>
    </sheetView>
  </sheetViews>
  <sheetFormatPr baseColWidth="10" defaultRowHeight="13.2" x14ac:dyDescent="0.25"/>
  <cols>
    <col min="1" max="1" width="2.5546875" customWidth="1"/>
    <col min="2" max="2" width="2.6640625" customWidth="1"/>
    <col min="3" max="3" width="33.88671875" customWidth="1"/>
    <col min="4" max="4" width="10.109375" customWidth="1"/>
    <col min="5" max="9" width="11.77734375" customWidth="1"/>
    <col min="10" max="15" width="9.77734375" customWidth="1"/>
  </cols>
  <sheetData>
    <row r="1" spans="2:15" ht="17.399999999999999" x14ac:dyDescent="0.3">
      <c r="B1" s="3" t="s">
        <v>13</v>
      </c>
    </row>
    <row r="2" spans="2:15" x14ac:dyDescent="0.25">
      <c r="B2" t="s">
        <v>11</v>
      </c>
    </row>
    <row r="5" spans="2:15" x14ac:dyDescent="0.25">
      <c r="B5" s="55" t="s">
        <v>209</v>
      </c>
      <c r="C5" s="55" t="s">
        <v>209</v>
      </c>
      <c r="D5" s="56" t="s">
        <v>64</v>
      </c>
      <c r="E5" s="56" t="s">
        <v>168</v>
      </c>
      <c r="F5" s="56" t="s">
        <v>168</v>
      </c>
      <c r="G5" s="56" t="s">
        <v>168</v>
      </c>
      <c r="H5" s="56" t="s">
        <v>168</v>
      </c>
      <c r="I5" s="56" t="s">
        <v>168</v>
      </c>
      <c r="J5" s="56" t="s">
        <v>210</v>
      </c>
      <c r="K5" s="56" t="s">
        <v>210</v>
      </c>
      <c r="L5" s="56" t="s">
        <v>210</v>
      </c>
      <c r="M5" s="56" t="s">
        <v>210</v>
      </c>
      <c r="N5" s="56" t="s">
        <v>210</v>
      </c>
      <c r="O5" s="56" t="s">
        <v>210</v>
      </c>
    </row>
    <row r="6" spans="2:15" ht="26.4" x14ac:dyDescent="0.25">
      <c r="B6" s="55" t="s">
        <v>209</v>
      </c>
      <c r="C6" s="55" t="s">
        <v>209</v>
      </c>
      <c r="D6" s="56" t="s">
        <v>64</v>
      </c>
      <c r="E6" s="15" t="s">
        <v>66</v>
      </c>
      <c r="F6" s="15" t="s">
        <v>67</v>
      </c>
      <c r="G6" s="15" t="s">
        <v>68</v>
      </c>
      <c r="H6" s="15" t="s">
        <v>69</v>
      </c>
      <c r="I6" s="15" t="s">
        <v>70</v>
      </c>
      <c r="J6" s="15" t="s">
        <v>64</v>
      </c>
      <c r="K6" s="15" t="s">
        <v>66</v>
      </c>
      <c r="L6" s="15" t="s">
        <v>67</v>
      </c>
      <c r="M6" s="15" t="s">
        <v>68</v>
      </c>
      <c r="N6" s="15" t="s">
        <v>69</v>
      </c>
      <c r="O6" s="15" t="s">
        <v>70</v>
      </c>
    </row>
    <row r="7" spans="2:15" x14ac:dyDescent="0.25">
      <c r="B7" s="65" t="s">
        <v>72</v>
      </c>
      <c r="C7" s="65" t="s">
        <v>8</v>
      </c>
      <c r="D7" s="26">
        <v>29285</v>
      </c>
      <c r="E7" s="26">
        <v>4137720.1570000001</v>
      </c>
      <c r="F7" s="26">
        <v>45161902.715999998</v>
      </c>
      <c r="G7" s="26">
        <v>318051.32199999999</v>
      </c>
      <c r="H7" s="26">
        <v>18614.953000000001</v>
      </c>
      <c r="I7" s="26">
        <v>336666.27399999998</v>
      </c>
      <c r="J7" s="27" t="s">
        <v>88</v>
      </c>
      <c r="K7" s="27" t="s">
        <v>88</v>
      </c>
      <c r="L7" s="27" t="s">
        <v>88</v>
      </c>
      <c r="M7" s="27" t="s">
        <v>88</v>
      </c>
      <c r="N7" s="27" t="s">
        <v>88</v>
      </c>
      <c r="O7" s="27" t="s">
        <v>88</v>
      </c>
    </row>
    <row r="8" spans="2:15" x14ac:dyDescent="0.25">
      <c r="B8" s="65" t="s">
        <v>211</v>
      </c>
      <c r="C8" s="65" t="s">
        <v>8</v>
      </c>
      <c r="D8" s="26">
        <v>231</v>
      </c>
      <c r="E8" s="26">
        <v>19835.116000000002</v>
      </c>
      <c r="F8" s="26">
        <v>123422.611</v>
      </c>
      <c r="G8" s="26">
        <v>1415.2170000000001</v>
      </c>
      <c r="H8" s="26">
        <v>67.061000000000007</v>
      </c>
      <c r="I8" s="26">
        <v>1482.278</v>
      </c>
      <c r="J8" s="27" t="s">
        <v>243</v>
      </c>
      <c r="K8" s="27" t="s">
        <v>257</v>
      </c>
      <c r="L8" s="27" t="s">
        <v>268</v>
      </c>
      <c r="M8" s="27" t="s">
        <v>247</v>
      </c>
      <c r="N8" s="27" t="s">
        <v>247</v>
      </c>
      <c r="O8" s="27" t="s">
        <v>247</v>
      </c>
    </row>
    <row r="9" spans="2:15" x14ac:dyDescent="0.25">
      <c r="B9" s="16" t="s">
        <v>212</v>
      </c>
      <c r="C9" s="16" t="s">
        <v>228</v>
      </c>
      <c r="D9" s="17">
        <v>231</v>
      </c>
      <c r="E9" s="17">
        <v>19835.116000000002</v>
      </c>
      <c r="F9" s="17">
        <v>123422.611</v>
      </c>
      <c r="G9" s="17">
        <v>1415.2170000000001</v>
      </c>
      <c r="H9" s="17">
        <v>67.061000000000007</v>
      </c>
      <c r="I9" s="17">
        <v>1482.278</v>
      </c>
      <c r="J9" s="20" t="s">
        <v>243</v>
      </c>
      <c r="K9" s="20" t="s">
        <v>257</v>
      </c>
      <c r="L9" s="20" t="s">
        <v>268</v>
      </c>
      <c r="M9" s="20" t="s">
        <v>247</v>
      </c>
      <c r="N9" s="20" t="s">
        <v>247</v>
      </c>
      <c r="O9" s="20" t="s">
        <v>247</v>
      </c>
    </row>
    <row r="10" spans="2:15" x14ac:dyDescent="0.25">
      <c r="B10" s="65" t="s">
        <v>213</v>
      </c>
      <c r="C10" s="65" t="s">
        <v>8</v>
      </c>
      <c r="D10" s="26">
        <v>6385</v>
      </c>
      <c r="E10" s="26">
        <v>1360590.8740000001</v>
      </c>
      <c r="F10" s="26">
        <v>15020719.431</v>
      </c>
      <c r="G10" s="26">
        <v>106803.39</v>
      </c>
      <c r="H10" s="26">
        <v>5442.5140000000001</v>
      </c>
      <c r="I10" s="26">
        <v>112245.90399999999</v>
      </c>
      <c r="J10" s="27" t="s">
        <v>244</v>
      </c>
      <c r="K10" s="27" t="s">
        <v>258</v>
      </c>
      <c r="L10" s="27" t="s">
        <v>269</v>
      </c>
      <c r="M10" s="27" t="s">
        <v>278</v>
      </c>
      <c r="N10" s="27" t="s">
        <v>130</v>
      </c>
      <c r="O10" s="27" t="s">
        <v>269</v>
      </c>
    </row>
    <row r="11" spans="2:15" x14ac:dyDescent="0.25">
      <c r="B11" s="16" t="s">
        <v>214</v>
      </c>
      <c r="C11" s="16" t="s">
        <v>229</v>
      </c>
      <c r="D11" s="17">
        <v>40</v>
      </c>
      <c r="E11" s="17">
        <v>25184.631000000001</v>
      </c>
      <c r="F11" s="17">
        <v>148659.26500000001</v>
      </c>
      <c r="G11" s="17">
        <v>2034.1079999999999</v>
      </c>
      <c r="H11" s="17">
        <v>19.149999999999999</v>
      </c>
      <c r="I11" s="17">
        <v>2053.2579999999998</v>
      </c>
      <c r="J11" s="20" t="s">
        <v>245</v>
      </c>
      <c r="K11" s="20" t="s">
        <v>259</v>
      </c>
      <c r="L11" s="20" t="s">
        <v>268</v>
      </c>
      <c r="M11" s="20" t="s">
        <v>259</v>
      </c>
      <c r="N11" s="20" t="s">
        <v>245</v>
      </c>
      <c r="O11" s="20" t="s">
        <v>259</v>
      </c>
    </row>
    <row r="12" spans="2:15" x14ac:dyDescent="0.25">
      <c r="B12" s="16" t="s">
        <v>215</v>
      </c>
      <c r="C12" s="16" t="s">
        <v>230</v>
      </c>
      <c r="D12" s="17">
        <v>2591</v>
      </c>
      <c r="E12" s="17">
        <v>859342.76300000004</v>
      </c>
      <c r="F12" s="17">
        <v>6698562.0140000004</v>
      </c>
      <c r="G12" s="17">
        <v>69099.798999999999</v>
      </c>
      <c r="H12" s="17">
        <v>2026.11</v>
      </c>
      <c r="I12" s="17">
        <v>71125.909</v>
      </c>
      <c r="J12" s="20" t="s">
        <v>246</v>
      </c>
      <c r="K12" s="20" t="s">
        <v>150</v>
      </c>
      <c r="L12" s="20" t="s">
        <v>270</v>
      </c>
      <c r="M12" s="20" t="s">
        <v>279</v>
      </c>
      <c r="N12" s="20" t="s">
        <v>289</v>
      </c>
      <c r="O12" s="20" t="s">
        <v>298</v>
      </c>
    </row>
    <row r="13" spans="2:15" x14ac:dyDescent="0.25">
      <c r="B13" s="16" t="s">
        <v>216</v>
      </c>
      <c r="C13" s="16" t="s">
        <v>231</v>
      </c>
      <c r="D13" s="17">
        <v>200</v>
      </c>
      <c r="E13" s="17">
        <v>177187.40100000001</v>
      </c>
      <c r="F13" s="17">
        <v>6154354.1380000003</v>
      </c>
      <c r="G13" s="17">
        <v>14663.630999999999</v>
      </c>
      <c r="H13" s="17">
        <v>2389.3490000000002</v>
      </c>
      <c r="I13" s="17">
        <v>17052.98</v>
      </c>
      <c r="J13" s="20" t="s">
        <v>207</v>
      </c>
      <c r="K13" s="20" t="s">
        <v>260</v>
      </c>
      <c r="L13" s="20" t="s">
        <v>159</v>
      </c>
      <c r="M13" s="20" t="s">
        <v>280</v>
      </c>
      <c r="N13" s="20" t="s">
        <v>290</v>
      </c>
      <c r="O13" s="20" t="s">
        <v>299</v>
      </c>
    </row>
    <row r="14" spans="2:15" x14ac:dyDescent="0.25">
      <c r="B14" s="16" t="s">
        <v>217</v>
      </c>
      <c r="C14" s="16" t="s">
        <v>232</v>
      </c>
      <c r="D14" s="17">
        <v>126</v>
      </c>
      <c r="E14" s="17">
        <v>33041.563999999998</v>
      </c>
      <c r="F14" s="17">
        <v>216397.34899999999</v>
      </c>
      <c r="G14" s="17">
        <v>2522.846</v>
      </c>
      <c r="H14" s="17">
        <v>44.093000000000004</v>
      </c>
      <c r="I14" s="17">
        <v>2566.9389999999999</v>
      </c>
      <c r="J14" s="20" t="s">
        <v>247</v>
      </c>
      <c r="K14" s="20" t="s">
        <v>243</v>
      </c>
      <c r="L14" s="20" t="s">
        <v>257</v>
      </c>
      <c r="M14" s="20" t="s">
        <v>243</v>
      </c>
      <c r="N14" s="20" t="s">
        <v>291</v>
      </c>
      <c r="O14" s="20" t="s">
        <v>243</v>
      </c>
    </row>
    <row r="15" spans="2:15" x14ac:dyDescent="0.25">
      <c r="B15" s="16" t="s">
        <v>218</v>
      </c>
      <c r="C15" s="16" t="s">
        <v>233</v>
      </c>
      <c r="D15" s="17">
        <v>3428</v>
      </c>
      <c r="E15" s="17">
        <v>265834.51500000001</v>
      </c>
      <c r="F15" s="17">
        <v>1802746.665</v>
      </c>
      <c r="G15" s="17">
        <v>18483.006000000001</v>
      </c>
      <c r="H15" s="17">
        <v>963.81200000000001</v>
      </c>
      <c r="I15" s="17">
        <v>19446.817999999999</v>
      </c>
      <c r="J15" s="20" t="s">
        <v>248</v>
      </c>
      <c r="K15" s="20" t="s">
        <v>261</v>
      </c>
      <c r="L15" s="20" t="s">
        <v>96</v>
      </c>
      <c r="M15" s="20" t="s">
        <v>281</v>
      </c>
      <c r="N15" s="20" t="s">
        <v>292</v>
      </c>
      <c r="O15" s="20" t="s">
        <v>281</v>
      </c>
    </row>
    <row r="16" spans="2:15" x14ac:dyDescent="0.25">
      <c r="B16" s="65" t="s">
        <v>219</v>
      </c>
      <c r="C16" s="65" t="s">
        <v>8</v>
      </c>
      <c r="D16" s="26">
        <v>22669</v>
      </c>
      <c r="E16" s="26">
        <v>2757294.1669999999</v>
      </c>
      <c r="F16" s="26">
        <v>30017760.673999999</v>
      </c>
      <c r="G16" s="26">
        <v>209832.715</v>
      </c>
      <c r="H16" s="26">
        <v>13105.378000000001</v>
      </c>
      <c r="I16" s="26">
        <v>222938.092</v>
      </c>
      <c r="J16" s="27" t="s">
        <v>249</v>
      </c>
      <c r="K16" s="27" t="s">
        <v>262</v>
      </c>
      <c r="L16" s="27" t="s">
        <v>271</v>
      </c>
      <c r="M16" s="27" t="s">
        <v>282</v>
      </c>
      <c r="N16" s="27" t="s">
        <v>293</v>
      </c>
      <c r="O16" s="27" t="s">
        <v>300</v>
      </c>
    </row>
    <row r="17" spans="2:15" x14ac:dyDescent="0.25">
      <c r="B17" s="16" t="s">
        <v>220</v>
      </c>
      <c r="C17" s="16" t="s">
        <v>234</v>
      </c>
      <c r="D17" s="17">
        <v>5197</v>
      </c>
      <c r="E17" s="17">
        <v>953808.39899999998</v>
      </c>
      <c r="F17" s="17">
        <v>5195654.1380000003</v>
      </c>
      <c r="G17" s="17">
        <v>74344.764999999999</v>
      </c>
      <c r="H17" s="17">
        <v>1775.9970000000001</v>
      </c>
      <c r="I17" s="17">
        <v>76120.762000000002</v>
      </c>
      <c r="J17" s="20" t="s">
        <v>250</v>
      </c>
      <c r="K17" s="20" t="s">
        <v>263</v>
      </c>
      <c r="L17" s="20" t="s">
        <v>272</v>
      </c>
      <c r="M17" s="20" t="s">
        <v>283</v>
      </c>
      <c r="N17" s="20" t="s">
        <v>286</v>
      </c>
      <c r="O17" s="20" t="s">
        <v>301</v>
      </c>
    </row>
    <row r="18" spans="2:15" x14ac:dyDescent="0.25">
      <c r="B18" s="16" t="s">
        <v>221</v>
      </c>
      <c r="C18" s="16" t="s">
        <v>235</v>
      </c>
      <c r="D18" s="17">
        <v>756</v>
      </c>
      <c r="E18" s="17">
        <v>120905.675</v>
      </c>
      <c r="F18" s="17">
        <v>933212.24800000002</v>
      </c>
      <c r="G18" s="17">
        <v>9402.6959999999999</v>
      </c>
      <c r="H18" s="17">
        <v>349.50400000000002</v>
      </c>
      <c r="I18" s="17">
        <v>9752.2000000000007</v>
      </c>
      <c r="J18" s="20" t="s">
        <v>203</v>
      </c>
      <c r="K18" s="20" t="s">
        <v>205</v>
      </c>
      <c r="L18" s="20" t="s">
        <v>201</v>
      </c>
      <c r="M18" s="20" t="s">
        <v>284</v>
      </c>
      <c r="N18" s="20" t="s">
        <v>202</v>
      </c>
      <c r="O18" s="20" t="s">
        <v>205</v>
      </c>
    </row>
    <row r="19" spans="2:15" x14ac:dyDescent="0.25">
      <c r="B19" s="16" t="s">
        <v>222</v>
      </c>
      <c r="C19" s="16" t="s">
        <v>236</v>
      </c>
      <c r="D19" s="17">
        <v>1018</v>
      </c>
      <c r="E19" s="17">
        <v>27210.028999999999</v>
      </c>
      <c r="F19" s="17">
        <v>194060.61499999999</v>
      </c>
      <c r="G19" s="17">
        <v>1672.1659999999999</v>
      </c>
      <c r="H19" s="17">
        <v>331.21499999999997</v>
      </c>
      <c r="I19" s="17">
        <v>2003.3810000000001</v>
      </c>
      <c r="J19" s="20" t="s">
        <v>251</v>
      </c>
      <c r="K19" s="20" t="s">
        <v>207</v>
      </c>
      <c r="L19" s="20" t="s">
        <v>247</v>
      </c>
      <c r="M19" s="20" t="s">
        <v>257</v>
      </c>
      <c r="N19" s="20" t="s">
        <v>294</v>
      </c>
      <c r="O19" s="20" t="s">
        <v>259</v>
      </c>
    </row>
    <row r="20" spans="2:15" x14ac:dyDescent="0.25">
      <c r="B20" s="16" t="s">
        <v>223</v>
      </c>
      <c r="C20" s="16" t="s">
        <v>237</v>
      </c>
      <c r="D20" s="17">
        <v>1652</v>
      </c>
      <c r="E20" s="17">
        <v>139033.315</v>
      </c>
      <c r="F20" s="17">
        <v>888072.59199999995</v>
      </c>
      <c r="G20" s="17">
        <v>10561.433000000001</v>
      </c>
      <c r="H20" s="17">
        <v>637.173</v>
      </c>
      <c r="I20" s="17">
        <v>11198.605</v>
      </c>
      <c r="J20" s="20" t="s">
        <v>252</v>
      </c>
      <c r="K20" s="20" t="s">
        <v>264</v>
      </c>
      <c r="L20" s="20" t="s">
        <v>198</v>
      </c>
      <c r="M20" s="20" t="s">
        <v>285</v>
      </c>
      <c r="N20" s="20" t="s">
        <v>264</v>
      </c>
      <c r="O20" s="20" t="s">
        <v>285</v>
      </c>
    </row>
    <row r="21" spans="2:15" x14ac:dyDescent="0.25">
      <c r="B21" s="16" t="s">
        <v>224</v>
      </c>
      <c r="C21" s="16" t="s">
        <v>238</v>
      </c>
      <c r="D21" s="17">
        <v>1730</v>
      </c>
      <c r="E21" s="17">
        <v>368371.68300000002</v>
      </c>
      <c r="F21" s="17">
        <v>9997795.4560000002</v>
      </c>
      <c r="G21" s="17">
        <v>30150.357</v>
      </c>
      <c r="H21" s="17">
        <v>3320.9749999999999</v>
      </c>
      <c r="I21" s="17">
        <v>33471.332000000002</v>
      </c>
      <c r="J21" s="20" t="s">
        <v>253</v>
      </c>
      <c r="K21" s="20" t="s">
        <v>246</v>
      </c>
      <c r="L21" s="20" t="s">
        <v>273</v>
      </c>
      <c r="M21" s="20" t="s">
        <v>286</v>
      </c>
      <c r="N21" s="20" t="s">
        <v>250</v>
      </c>
      <c r="O21" s="20" t="s">
        <v>302</v>
      </c>
    </row>
    <row r="22" spans="2:15" x14ac:dyDescent="0.25">
      <c r="B22" s="16" t="s">
        <v>225</v>
      </c>
      <c r="C22" s="16" t="s">
        <v>239</v>
      </c>
      <c r="D22" s="17">
        <v>4169</v>
      </c>
      <c r="E22" s="17">
        <v>644712.32900000003</v>
      </c>
      <c r="F22" s="17">
        <v>5935317.9960000003</v>
      </c>
      <c r="G22" s="17">
        <v>48417.892</v>
      </c>
      <c r="H22" s="17">
        <v>1367.434</v>
      </c>
      <c r="I22" s="17">
        <v>49785.326000000001</v>
      </c>
      <c r="J22" s="20" t="s">
        <v>254</v>
      </c>
      <c r="K22" s="20" t="s">
        <v>265</v>
      </c>
      <c r="L22" s="20" t="s">
        <v>274</v>
      </c>
      <c r="M22" s="20" t="s">
        <v>287</v>
      </c>
      <c r="N22" s="20" t="s">
        <v>295</v>
      </c>
      <c r="O22" s="20" t="s">
        <v>270</v>
      </c>
    </row>
    <row r="23" spans="2:15" x14ac:dyDescent="0.25">
      <c r="B23" s="16" t="s">
        <v>226</v>
      </c>
      <c r="C23" s="16" t="s">
        <v>240</v>
      </c>
      <c r="D23" s="17">
        <v>4713</v>
      </c>
      <c r="E23" s="17">
        <v>291081.48100000003</v>
      </c>
      <c r="F23" s="17">
        <v>3669370.9950000001</v>
      </c>
      <c r="G23" s="17">
        <v>20403.428</v>
      </c>
      <c r="H23" s="17">
        <v>2804.7689999999998</v>
      </c>
      <c r="I23" s="17">
        <v>23208.197</v>
      </c>
      <c r="J23" s="20" t="s">
        <v>255</v>
      </c>
      <c r="K23" s="20" t="s">
        <v>266</v>
      </c>
      <c r="L23" s="20" t="s">
        <v>275</v>
      </c>
      <c r="M23" s="20" t="s">
        <v>261</v>
      </c>
      <c r="N23" s="20" t="s">
        <v>296</v>
      </c>
      <c r="O23" s="20" t="s">
        <v>303</v>
      </c>
    </row>
    <row r="24" spans="2:15" x14ac:dyDescent="0.25">
      <c r="B24" s="16" t="s">
        <v>227</v>
      </c>
      <c r="C24" s="16" t="s">
        <v>241</v>
      </c>
      <c r="D24" s="17">
        <v>848</v>
      </c>
      <c r="E24" s="17">
        <v>104138.49099999999</v>
      </c>
      <c r="F24" s="17">
        <v>442217.82299999997</v>
      </c>
      <c r="G24" s="17">
        <v>7568.8459999999995</v>
      </c>
      <c r="H24" s="17">
        <v>188.45699999999999</v>
      </c>
      <c r="I24" s="17">
        <v>7757.3029999999999</v>
      </c>
      <c r="J24" s="20" t="s">
        <v>205</v>
      </c>
      <c r="K24" s="20" t="s">
        <v>267</v>
      </c>
      <c r="L24" s="20" t="s">
        <v>276</v>
      </c>
      <c r="M24" s="20" t="s">
        <v>288</v>
      </c>
      <c r="N24" s="20" t="s">
        <v>276</v>
      </c>
      <c r="O24" s="20" t="s">
        <v>99</v>
      </c>
    </row>
    <row r="25" spans="2:15" x14ac:dyDescent="0.25">
      <c r="B25" s="18" t="s">
        <v>8</v>
      </c>
      <c r="C25" s="18" t="s">
        <v>242</v>
      </c>
      <c r="D25" s="19">
        <v>2586</v>
      </c>
      <c r="E25" s="19">
        <v>108032.765</v>
      </c>
      <c r="F25" s="19">
        <v>2762058.8110000002</v>
      </c>
      <c r="G25" s="19">
        <v>7311.1319999999996</v>
      </c>
      <c r="H25" s="19">
        <v>2329.8539999999998</v>
      </c>
      <c r="I25" s="19">
        <v>9640.9860000000008</v>
      </c>
      <c r="J25" s="24" t="s">
        <v>256</v>
      </c>
      <c r="K25" s="24" t="s">
        <v>203</v>
      </c>
      <c r="L25" s="24" t="s">
        <v>277</v>
      </c>
      <c r="M25" s="24" t="s">
        <v>99</v>
      </c>
      <c r="N25" s="24" t="s">
        <v>297</v>
      </c>
      <c r="O25" s="24" t="s">
        <v>205</v>
      </c>
    </row>
  </sheetData>
  <mergeCells count="8">
    <mergeCell ref="B16:C16"/>
    <mergeCell ref="B5:C6"/>
    <mergeCell ref="D5:D6"/>
    <mergeCell ref="E5:I5"/>
    <mergeCell ref="J5:O5"/>
    <mergeCell ref="B7:C7"/>
    <mergeCell ref="B8:C8"/>
    <mergeCell ref="B10:C10"/>
  </mergeCells>
  <pageMargins left="0.70866141732283472" right="0.70866141732283472" top="0.74803149606299213" bottom="0.74803149606299213" header="0.31496062992125984" footer="0.31496062992125984"/>
  <pageSetup paperSize="9" scale="68"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2AB"/>
    <pageSetUpPr fitToPage="1"/>
  </sheetPr>
  <dimension ref="B1:M42"/>
  <sheetViews>
    <sheetView showGridLines="0" workbookViewId="0">
      <selection activeCell="O14" sqref="O14"/>
    </sheetView>
  </sheetViews>
  <sheetFormatPr baseColWidth="10" defaultRowHeight="13.2" x14ac:dyDescent="0.25"/>
  <cols>
    <col min="1" max="1" width="2.5546875" customWidth="1"/>
    <col min="2" max="2" width="2.6640625" customWidth="1"/>
    <col min="3" max="3" width="41.6640625" customWidth="1"/>
    <col min="4" max="5" width="11.77734375" customWidth="1"/>
    <col min="6" max="9" width="12.109375" customWidth="1"/>
    <col min="10" max="13" width="14.33203125" customWidth="1"/>
  </cols>
  <sheetData>
    <row r="1" spans="2:13" ht="17.399999999999999" x14ac:dyDescent="0.3">
      <c r="B1" s="3" t="s">
        <v>14</v>
      </c>
    </row>
    <row r="2" spans="2:13" x14ac:dyDescent="0.25">
      <c r="B2" t="s">
        <v>11</v>
      </c>
    </row>
    <row r="5" spans="2:13" x14ac:dyDescent="0.25">
      <c r="B5" s="55" t="s">
        <v>304</v>
      </c>
      <c r="C5" s="55" t="s">
        <v>304</v>
      </c>
      <c r="D5" s="56" t="s">
        <v>64</v>
      </c>
      <c r="E5" s="56" t="s">
        <v>64</v>
      </c>
      <c r="F5" s="56" t="s">
        <v>74</v>
      </c>
      <c r="G5" s="56" t="s">
        <v>74</v>
      </c>
      <c r="H5" s="56" t="s">
        <v>74</v>
      </c>
      <c r="I5" s="56" t="s">
        <v>74</v>
      </c>
      <c r="J5" s="56" t="s">
        <v>168</v>
      </c>
      <c r="K5" s="56" t="s">
        <v>168</v>
      </c>
      <c r="L5" s="56" t="s">
        <v>168</v>
      </c>
      <c r="M5" s="56" t="s">
        <v>168</v>
      </c>
    </row>
    <row r="6" spans="2:13" ht="16.8" customHeight="1" x14ac:dyDescent="0.25">
      <c r="B6" s="55" t="s">
        <v>304</v>
      </c>
      <c r="C6" s="55" t="s">
        <v>304</v>
      </c>
      <c r="D6" s="64" t="s">
        <v>305</v>
      </c>
      <c r="E6" s="64" t="s">
        <v>306</v>
      </c>
      <c r="F6" s="56" t="s">
        <v>307</v>
      </c>
      <c r="G6" s="56" t="s">
        <v>307</v>
      </c>
      <c r="H6" s="56" t="s">
        <v>308</v>
      </c>
      <c r="I6" s="56" t="s">
        <v>308</v>
      </c>
      <c r="J6" s="64" t="s">
        <v>76</v>
      </c>
      <c r="K6" s="64" t="s">
        <v>75</v>
      </c>
      <c r="L6" s="64" t="s">
        <v>77</v>
      </c>
      <c r="M6" s="64" t="s">
        <v>169</v>
      </c>
    </row>
    <row r="7" spans="2:13" ht="13.8" customHeight="1" x14ac:dyDescent="0.25">
      <c r="B7" s="55" t="s">
        <v>304</v>
      </c>
      <c r="C7" s="55" t="s">
        <v>304</v>
      </c>
      <c r="D7" s="64" t="s">
        <v>305</v>
      </c>
      <c r="E7" s="64" t="s">
        <v>306</v>
      </c>
      <c r="F7" s="15" t="s">
        <v>80</v>
      </c>
      <c r="G7" s="15" t="s">
        <v>79</v>
      </c>
      <c r="H7" s="15" t="s">
        <v>80</v>
      </c>
      <c r="I7" s="15" t="s">
        <v>79</v>
      </c>
      <c r="J7" s="64" t="s">
        <v>76</v>
      </c>
      <c r="K7" s="64" t="s">
        <v>75</v>
      </c>
      <c r="L7" s="64" t="s">
        <v>77</v>
      </c>
      <c r="M7" s="64" t="s">
        <v>169</v>
      </c>
    </row>
    <row r="8" spans="2:13" x14ac:dyDescent="0.25">
      <c r="B8" s="65" t="s">
        <v>72</v>
      </c>
      <c r="C8" s="65" t="s">
        <v>8</v>
      </c>
      <c r="D8" s="26">
        <v>29285</v>
      </c>
      <c r="E8" s="26">
        <v>26103</v>
      </c>
      <c r="F8" s="26">
        <v>1121830.612</v>
      </c>
      <c r="G8" s="27" t="s">
        <v>144</v>
      </c>
      <c r="H8" s="26">
        <v>3015889.5449999999</v>
      </c>
      <c r="I8" s="27" t="s">
        <v>353</v>
      </c>
      <c r="J8" s="26">
        <v>318051.32199999999</v>
      </c>
      <c r="K8" s="26">
        <v>45161902.715999998</v>
      </c>
      <c r="L8" s="26">
        <v>18614.954000000002</v>
      </c>
      <c r="M8" s="26">
        <v>336666.27500000002</v>
      </c>
    </row>
    <row r="9" spans="2:13" x14ac:dyDescent="0.25">
      <c r="B9" s="65" t="s">
        <v>211</v>
      </c>
      <c r="C9" s="65" t="s">
        <v>8</v>
      </c>
      <c r="D9" s="26">
        <v>231</v>
      </c>
      <c r="E9" s="26">
        <v>211</v>
      </c>
      <c r="F9" s="26">
        <v>9025.6180000000004</v>
      </c>
      <c r="G9" s="27" t="s">
        <v>327</v>
      </c>
      <c r="H9" s="26">
        <v>10809.498</v>
      </c>
      <c r="I9" s="27" t="s">
        <v>354</v>
      </c>
      <c r="J9" s="26">
        <v>1415.2170000000001</v>
      </c>
      <c r="K9" s="26">
        <v>123422.611</v>
      </c>
      <c r="L9" s="26">
        <v>67.061000000000007</v>
      </c>
      <c r="M9" s="26">
        <v>1482.278</v>
      </c>
    </row>
    <row r="10" spans="2:13" x14ac:dyDescent="0.25">
      <c r="B10" s="16" t="s">
        <v>212</v>
      </c>
      <c r="C10" s="16" t="s">
        <v>228</v>
      </c>
      <c r="D10" s="17">
        <v>231</v>
      </c>
      <c r="E10" s="17">
        <v>211</v>
      </c>
      <c r="F10" s="17">
        <v>9025.6180000000004</v>
      </c>
      <c r="G10" s="20" t="s">
        <v>327</v>
      </c>
      <c r="H10" s="17">
        <v>10809.498</v>
      </c>
      <c r="I10" s="20" t="s">
        <v>354</v>
      </c>
      <c r="J10" s="17">
        <v>1415.2170000000001</v>
      </c>
      <c r="K10" s="17">
        <v>123422.611</v>
      </c>
      <c r="L10" s="17">
        <v>67.061000000000007</v>
      </c>
      <c r="M10" s="17">
        <v>1482.278</v>
      </c>
    </row>
    <row r="11" spans="2:13" x14ac:dyDescent="0.25">
      <c r="B11" s="65" t="s">
        <v>213</v>
      </c>
      <c r="C11" s="65" t="s">
        <v>8</v>
      </c>
      <c r="D11" s="26">
        <v>6385</v>
      </c>
      <c r="E11" s="26">
        <v>5576</v>
      </c>
      <c r="F11" s="26">
        <v>294894.72899999999</v>
      </c>
      <c r="G11" s="27" t="s">
        <v>279</v>
      </c>
      <c r="H11" s="26">
        <v>1065696.145</v>
      </c>
      <c r="I11" s="27" t="s">
        <v>355</v>
      </c>
      <c r="J11" s="26">
        <v>106803.389</v>
      </c>
      <c r="K11" s="26">
        <v>15020719.431</v>
      </c>
      <c r="L11" s="26">
        <v>5442.5150000000003</v>
      </c>
      <c r="M11" s="26">
        <v>112245.90399999999</v>
      </c>
    </row>
    <row r="12" spans="2:13" x14ac:dyDescent="0.25">
      <c r="B12" s="16" t="s">
        <v>214</v>
      </c>
      <c r="C12" s="16" t="s">
        <v>229</v>
      </c>
      <c r="D12" s="17">
        <v>40</v>
      </c>
      <c r="E12" s="17">
        <v>27</v>
      </c>
      <c r="F12" s="17">
        <v>3552.8629999999998</v>
      </c>
      <c r="G12" s="20" t="s">
        <v>328</v>
      </c>
      <c r="H12" s="17">
        <v>21631.768</v>
      </c>
      <c r="I12" s="20" t="s">
        <v>356</v>
      </c>
      <c r="J12" s="17">
        <v>2034.1079999999999</v>
      </c>
      <c r="K12" s="17">
        <v>148659.26500000001</v>
      </c>
      <c r="L12" s="17">
        <v>19.149999999999999</v>
      </c>
      <c r="M12" s="17">
        <v>2053.2579999999998</v>
      </c>
    </row>
    <row r="13" spans="2:13" x14ac:dyDescent="0.25">
      <c r="B13" s="16" t="s">
        <v>215</v>
      </c>
      <c r="C13" s="16" t="s">
        <v>312</v>
      </c>
      <c r="D13" s="17">
        <v>2591</v>
      </c>
      <c r="E13" s="17">
        <v>2190</v>
      </c>
      <c r="F13" s="17">
        <v>131477.95800000001</v>
      </c>
      <c r="G13" s="20" t="s">
        <v>134</v>
      </c>
      <c r="H13" s="17">
        <v>727864.80500000005</v>
      </c>
      <c r="I13" s="20" t="s">
        <v>357</v>
      </c>
      <c r="J13" s="17">
        <v>69099.798999999999</v>
      </c>
      <c r="K13" s="17">
        <v>6698562.0140000004</v>
      </c>
      <c r="L13" s="17">
        <v>2026.11</v>
      </c>
      <c r="M13" s="17">
        <v>71125.909</v>
      </c>
    </row>
    <row r="14" spans="2:13" x14ac:dyDescent="0.25">
      <c r="B14" s="16" t="s">
        <v>8</v>
      </c>
      <c r="C14" s="16" t="s">
        <v>313</v>
      </c>
      <c r="D14" s="17">
        <v>254</v>
      </c>
      <c r="E14" s="17">
        <v>215</v>
      </c>
      <c r="F14" s="17">
        <v>11297.927</v>
      </c>
      <c r="G14" s="20" t="s">
        <v>329</v>
      </c>
      <c r="H14" s="17">
        <v>21096.955999999998</v>
      </c>
      <c r="I14" s="20" t="s">
        <v>358</v>
      </c>
      <c r="J14" s="17">
        <v>2414.627</v>
      </c>
      <c r="K14" s="17">
        <v>493489.11599999998</v>
      </c>
      <c r="L14" s="17">
        <v>183.887</v>
      </c>
      <c r="M14" s="17">
        <v>2598.5140000000001</v>
      </c>
    </row>
    <row r="15" spans="2:13" x14ac:dyDescent="0.25">
      <c r="B15" s="16" t="s">
        <v>8</v>
      </c>
      <c r="C15" s="16" t="s">
        <v>314</v>
      </c>
      <c r="D15" s="17">
        <v>104</v>
      </c>
      <c r="E15" s="17">
        <v>78</v>
      </c>
      <c r="F15" s="17">
        <v>5583.4870000000001</v>
      </c>
      <c r="G15" s="20" t="s">
        <v>256</v>
      </c>
      <c r="H15" s="17">
        <v>57877.125999999997</v>
      </c>
      <c r="I15" s="20" t="s">
        <v>359</v>
      </c>
      <c r="J15" s="17">
        <v>5226.6480000000001</v>
      </c>
      <c r="K15" s="17">
        <v>476819.47</v>
      </c>
      <c r="L15" s="17">
        <v>109.51300000000001</v>
      </c>
      <c r="M15" s="17">
        <v>5336.16</v>
      </c>
    </row>
    <row r="16" spans="2:13" x14ac:dyDescent="0.25">
      <c r="B16" s="16" t="s">
        <v>8</v>
      </c>
      <c r="C16" s="16" t="s">
        <v>315</v>
      </c>
      <c r="D16" s="17">
        <v>24</v>
      </c>
      <c r="E16" s="17">
        <v>10</v>
      </c>
      <c r="F16" s="17">
        <v>2786.4079999999999</v>
      </c>
      <c r="G16" s="20" t="s">
        <v>206</v>
      </c>
      <c r="H16" s="17">
        <v>199867.424</v>
      </c>
      <c r="I16" s="20" t="s">
        <v>360</v>
      </c>
      <c r="J16" s="17">
        <v>17141.983</v>
      </c>
      <c r="K16" s="17">
        <v>966985.66200000001</v>
      </c>
      <c r="L16" s="17">
        <v>3.6070000000000002</v>
      </c>
      <c r="M16" s="17">
        <v>17145.59</v>
      </c>
    </row>
    <row r="17" spans="2:13" x14ac:dyDescent="0.25">
      <c r="B17" s="16" t="s">
        <v>8</v>
      </c>
      <c r="C17" s="16" t="s">
        <v>316</v>
      </c>
      <c r="D17" s="17">
        <v>513</v>
      </c>
      <c r="E17" s="17">
        <v>449</v>
      </c>
      <c r="F17" s="17">
        <v>26831.804</v>
      </c>
      <c r="G17" s="20" t="s">
        <v>330</v>
      </c>
      <c r="H17" s="17">
        <v>58069.998</v>
      </c>
      <c r="I17" s="20" t="s">
        <v>361</v>
      </c>
      <c r="J17" s="17">
        <v>6411.7</v>
      </c>
      <c r="K17" s="17">
        <v>630439.72400000005</v>
      </c>
      <c r="L17" s="17">
        <v>267.702</v>
      </c>
      <c r="M17" s="17">
        <v>6679.402</v>
      </c>
    </row>
    <row r="18" spans="2:13" x14ac:dyDescent="0.25">
      <c r="B18" s="16" t="s">
        <v>8</v>
      </c>
      <c r="C18" s="16" t="s">
        <v>317</v>
      </c>
      <c r="D18" s="17">
        <v>120</v>
      </c>
      <c r="E18" s="17">
        <v>87</v>
      </c>
      <c r="F18" s="17">
        <v>9895.1260000000002</v>
      </c>
      <c r="G18" s="20" t="s">
        <v>331</v>
      </c>
      <c r="H18" s="17">
        <v>79388.010999999999</v>
      </c>
      <c r="I18" s="20" t="s">
        <v>362</v>
      </c>
      <c r="J18" s="17">
        <v>7292.2129999999997</v>
      </c>
      <c r="K18" s="17">
        <v>977939.83600000001</v>
      </c>
      <c r="L18" s="17">
        <v>60.773000000000003</v>
      </c>
      <c r="M18" s="17">
        <v>7352.9859999999999</v>
      </c>
    </row>
    <row r="19" spans="2:13" x14ac:dyDescent="0.25">
      <c r="B19" s="16" t="s">
        <v>8</v>
      </c>
      <c r="C19" s="16" t="s">
        <v>318</v>
      </c>
      <c r="D19" s="17">
        <v>117</v>
      </c>
      <c r="E19" s="17">
        <v>101</v>
      </c>
      <c r="F19" s="17">
        <v>5317.9009999999998</v>
      </c>
      <c r="G19" s="20" t="s">
        <v>332</v>
      </c>
      <c r="H19" s="17">
        <v>41622.232000000004</v>
      </c>
      <c r="I19" s="20" t="s">
        <v>363</v>
      </c>
      <c r="J19" s="17">
        <v>3830.3739999999998</v>
      </c>
      <c r="K19" s="17">
        <v>915506.18299999996</v>
      </c>
      <c r="L19" s="17">
        <v>615.11</v>
      </c>
      <c r="M19" s="17">
        <v>4445.4840000000004</v>
      </c>
    </row>
    <row r="20" spans="2:13" x14ac:dyDescent="0.25">
      <c r="B20" s="16" t="s">
        <v>8</v>
      </c>
      <c r="C20" s="16" t="s">
        <v>319</v>
      </c>
      <c r="D20" s="17">
        <v>260</v>
      </c>
      <c r="E20" s="17">
        <v>193</v>
      </c>
      <c r="F20" s="17">
        <v>18132.513999999999</v>
      </c>
      <c r="G20" s="20" t="s">
        <v>333</v>
      </c>
      <c r="H20" s="17">
        <v>102834.149</v>
      </c>
      <c r="I20" s="20" t="s">
        <v>364</v>
      </c>
      <c r="J20" s="17">
        <v>9738.1910000000007</v>
      </c>
      <c r="K20" s="17">
        <v>686867.41200000001</v>
      </c>
      <c r="L20" s="17">
        <v>173.417</v>
      </c>
      <c r="M20" s="17">
        <v>9911.6090000000004</v>
      </c>
    </row>
    <row r="21" spans="2:13" x14ac:dyDescent="0.25">
      <c r="B21" s="16" t="s">
        <v>8</v>
      </c>
      <c r="C21" s="16" t="s">
        <v>320</v>
      </c>
      <c r="D21" s="17">
        <v>1199</v>
      </c>
      <c r="E21" s="17">
        <v>1057</v>
      </c>
      <c r="F21" s="17">
        <v>51632.790999999997</v>
      </c>
      <c r="G21" s="20" t="s">
        <v>334</v>
      </c>
      <c r="H21" s="17">
        <v>167108.90900000001</v>
      </c>
      <c r="I21" s="20" t="s">
        <v>365</v>
      </c>
      <c r="J21" s="17">
        <v>17044.062000000002</v>
      </c>
      <c r="K21" s="17">
        <v>1550514.611</v>
      </c>
      <c r="L21" s="17">
        <v>612.10199999999998</v>
      </c>
      <c r="M21" s="17">
        <v>17656.164000000001</v>
      </c>
    </row>
    <row r="22" spans="2:13" x14ac:dyDescent="0.25">
      <c r="B22" s="16" t="s">
        <v>216</v>
      </c>
      <c r="C22" s="16" t="s">
        <v>231</v>
      </c>
      <c r="D22" s="17">
        <v>200</v>
      </c>
      <c r="E22" s="17">
        <v>139</v>
      </c>
      <c r="F22" s="17">
        <v>13243.288</v>
      </c>
      <c r="G22" s="20" t="s">
        <v>335</v>
      </c>
      <c r="H22" s="17">
        <v>163944.11300000001</v>
      </c>
      <c r="I22" s="20" t="s">
        <v>366</v>
      </c>
      <c r="J22" s="17">
        <v>14663.630999999999</v>
      </c>
      <c r="K22" s="17">
        <v>6154354.1380000003</v>
      </c>
      <c r="L22" s="17">
        <v>2389.3490000000002</v>
      </c>
      <c r="M22" s="17">
        <v>17052.98</v>
      </c>
    </row>
    <row r="23" spans="2:13" x14ac:dyDescent="0.25">
      <c r="B23" s="16" t="s">
        <v>217</v>
      </c>
      <c r="C23" s="16" t="s">
        <v>232</v>
      </c>
      <c r="D23" s="17">
        <v>126</v>
      </c>
      <c r="E23" s="17">
        <v>97</v>
      </c>
      <c r="F23" s="17">
        <v>9522.9140000000007</v>
      </c>
      <c r="G23" s="20" t="s">
        <v>145</v>
      </c>
      <c r="H23" s="17">
        <v>23518.65</v>
      </c>
      <c r="I23" s="20" t="s">
        <v>367</v>
      </c>
      <c r="J23" s="17">
        <v>2522.846</v>
      </c>
      <c r="K23" s="17">
        <v>216397.34899999999</v>
      </c>
      <c r="L23" s="17">
        <v>44.093000000000004</v>
      </c>
      <c r="M23" s="17">
        <v>2566.9389999999999</v>
      </c>
    </row>
    <row r="24" spans="2:13" x14ac:dyDescent="0.25">
      <c r="B24" s="16" t="s">
        <v>218</v>
      </c>
      <c r="C24" s="16" t="s">
        <v>233</v>
      </c>
      <c r="D24" s="17">
        <v>3428</v>
      </c>
      <c r="E24" s="17">
        <v>3123</v>
      </c>
      <c r="F24" s="17">
        <v>137097.70600000001</v>
      </c>
      <c r="G24" s="20" t="s">
        <v>336</v>
      </c>
      <c r="H24" s="17">
        <v>128736.80899999999</v>
      </c>
      <c r="I24" s="20" t="s">
        <v>368</v>
      </c>
      <c r="J24" s="17">
        <v>18483.006000000001</v>
      </c>
      <c r="K24" s="17">
        <v>1802746.665</v>
      </c>
      <c r="L24" s="17">
        <v>963.81200000000001</v>
      </c>
      <c r="M24" s="17">
        <v>19446.817999999999</v>
      </c>
    </row>
    <row r="25" spans="2:13" x14ac:dyDescent="0.25">
      <c r="B25" s="65" t="s">
        <v>219</v>
      </c>
      <c r="C25" s="65" t="s">
        <v>8</v>
      </c>
      <c r="D25" s="26">
        <v>22669</v>
      </c>
      <c r="E25" s="26">
        <v>20316</v>
      </c>
      <c r="F25" s="26">
        <v>817910.26500000001</v>
      </c>
      <c r="G25" s="27" t="s">
        <v>337</v>
      </c>
      <c r="H25" s="26">
        <v>1939383.902</v>
      </c>
      <c r="I25" s="27" t="s">
        <v>369</v>
      </c>
      <c r="J25" s="26">
        <v>209832.71599999999</v>
      </c>
      <c r="K25" s="26">
        <v>30017760.673999999</v>
      </c>
      <c r="L25" s="26">
        <v>13105.378000000001</v>
      </c>
      <c r="M25" s="26">
        <v>222938.09400000001</v>
      </c>
    </row>
    <row r="26" spans="2:13" x14ac:dyDescent="0.25">
      <c r="B26" s="16" t="s">
        <v>220</v>
      </c>
      <c r="C26" s="16" t="s">
        <v>234</v>
      </c>
      <c r="D26" s="17">
        <v>5197</v>
      </c>
      <c r="E26" s="17">
        <v>4537</v>
      </c>
      <c r="F26" s="17">
        <v>224298.421</v>
      </c>
      <c r="G26" s="20" t="s">
        <v>338</v>
      </c>
      <c r="H26" s="17">
        <v>729509.978</v>
      </c>
      <c r="I26" s="20" t="s">
        <v>370</v>
      </c>
      <c r="J26" s="17">
        <v>74344.764999999999</v>
      </c>
      <c r="K26" s="17">
        <v>5195654.1380000003</v>
      </c>
      <c r="L26" s="17">
        <v>1775.9970000000001</v>
      </c>
      <c r="M26" s="17">
        <v>76120.762000000002</v>
      </c>
    </row>
    <row r="27" spans="2:13" x14ac:dyDescent="0.25">
      <c r="B27" s="16" t="s">
        <v>8</v>
      </c>
      <c r="C27" s="16" t="s">
        <v>321</v>
      </c>
      <c r="D27" s="17">
        <v>1042</v>
      </c>
      <c r="E27" s="17">
        <v>927</v>
      </c>
      <c r="F27" s="17">
        <v>52456.726999999999</v>
      </c>
      <c r="G27" s="20" t="s">
        <v>339</v>
      </c>
      <c r="H27" s="17">
        <v>72130.221000000005</v>
      </c>
      <c r="I27" s="20" t="s">
        <v>371</v>
      </c>
      <c r="J27" s="17">
        <v>9016.19</v>
      </c>
      <c r="K27" s="17">
        <v>830256.49300000002</v>
      </c>
      <c r="L27" s="17">
        <v>291.26900000000001</v>
      </c>
      <c r="M27" s="17">
        <v>9307.4580000000005</v>
      </c>
    </row>
    <row r="28" spans="2:13" x14ac:dyDescent="0.25">
      <c r="B28" s="16" t="s">
        <v>8</v>
      </c>
      <c r="C28" s="16" t="s">
        <v>322</v>
      </c>
      <c r="D28" s="17">
        <v>2251</v>
      </c>
      <c r="E28" s="17">
        <v>1904</v>
      </c>
      <c r="F28" s="17">
        <v>108928.41099999999</v>
      </c>
      <c r="G28" s="20" t="s">
        <v>340</v>
      </c>
      <c r="H28" s="17">
        <v>433104.57199999999</v>
      </c>
      <c r="I28" s="20" t="s">
        <v>372</v>
      </c>
      <c r="J28" s="17">
        <v>42804.951999999997</v>
      </c>
      <c r="K28" s="17">
        <v>2781440.2749999999</v>
      </c>
      <c r="L28" s="17">
        <v>930.87199999999996</v>
      </c>
      <c r="M28" s="17">
        <v>43735.824000000001</v>
      </c>
    </row>
    <row r="29" spans="2:13" x14ac:dyDescent="0.25">
      <c r="B29" s="16" t="s">
        <v>8</v>
      </c>
      <c r="C29" s="16" t="s">
        <v>323</v>
      </c>
      <c r="D29" s="17">
        <v>1904</v>
      </c>
      <c r="E29" s="17">
        <v>1706</v>
      </c>
      <c r="F29" s="17">
        <v>62913.283000000003</v>
      </c>
      <c r="G29" s="20" t="s">
        <v>341</v>
      </c>
      <c r="H29" s="17">
        <v>224275.185</v>
      </c>
      <c r="I29" s="20" t="s">
        <v>373</v>
      </c>
      <c r="J29" s="17">
        <v>22523.623</v>
      </c>
      <c r="K29" s="17">
        <v>1583957.37</v>
      </c>
      <c r="L29" s="17">
        <v>553.85599999999999</v>
      </c>
      <c r="M29" s="17">
        <v>23077.48</v>
      </c>
    </row>
    <row r="30" spans="2:13" x14ac:dyDescent="0.25">
      <c r="B30" s="16" t="s">
        <v>221</v>
      </c>
      <c r="C30" s="16" t="s">
        <v>235</v>
      </c>
      <c r="D30" s="17">
        <v>756</v>
      </c>
      <c r="E30" s="17">
        <v>662</v>
      </c>
      <c r="F30" s="17">
        <v>29142.907999999999</v>
      </c>
      <c r="G30" s="20" t="s">
        <v>342</v>
      </c>
      <c r="H30" s="17">
        <v>91762.767000000007</v>
      </c>
      <c r="I30" s="20" t="s">
        <v>374</v>
      </c>
      <c r="J30" s="17">
        <v>9402.6959999999999</v>
      </c>
      <c r="K30" s="17">
        <v>933212.24800000002</v>
      </c>
      <c r="L30" s="17">
        <v>349.50400000000002</v>
      </c>
      <c r="M30" s="17">
        <v>9752.2000000000007</v>
      </c>
    </row>
    <row r="31" spans="2:13" x14ac:dyDescent="0.25">
      <c r="B31" s="16" t="s">
        <v>222</v>
      </c>
      <c r="C31" s="16" t="s">
        <v>236</v>
      </c>
      <c r="D31" s="17">
        <v>1018</v>
      </c>
      <c r="E31" s="17">
        <v>994</v>
      </c>
      <c r="F31" s="17">
        <v>21356.223999999998</v>
      </c>
      <c r="G31" s="20" t="s">
        <v>343</v>
      </c>
      <c r="H31" s="17">
        <v>5853.8050000000003</v>
      </c>
      <c r="I31" s="20" t="s">
        <v>375</v>
      </c>
      <c r="J31" s="17">
        <v>1672.1659999999999</v>
      </c>
      <c r="K31" s="17">
        <v>194060.61499999999</v>
      </c>
      <c r="L31" s="17">
        <v>331.21499999999997</v>
      </c>
      <c r="M31" s="17">
        <v>2003.3810000000001</v>
      </c>
    </row>
    <row r="32" spans="2:13" x14ac:dyDescent="0.25">
      <c r="B32" s="16" t="s">
        <v>223</v>
      </c>
      <c r="C32" s="16" t="s">
        <v>237</v>
      </c>
      <c r="D32" s="17">
        <v>1652</v>
      </c>
      <c r="E32" s="17">
        <v>1550</v>
      </c>
      <c r="F32" s="17">
        <v>41880.036</v>
      </c>
      <c r="G32" s="20" t="s">
        <v>344</v>
      </c>
      <c r="H32" s="17">
        <v>97153.278999999995</v>
      </c>
      <c r="I32" s="20" t="s">
        <v>376</v>
      </c>
      <c r="J32" s="17">
        <v>10561.433000000001</v>
      </c>
      <c r="K32" s="17">
        <v>888072.59199999995</v>
      </c>
      <c r="L32" s="17">
        <v>637.173</v>
      </c>
      <c r="M32" s="17">
        <v>11198.605</v>
      </c>
    </row>
    <row r="33" spans="2:13" x14ac:dyDescent="0.25">
      <c r="B33" s="16" t="s">
        <v>224</v>
      </c>
      <c r="C33" s="16" t="s">
        <v>238</v>
      </c>
      <c r="D33" s="17">
        <v>1730</v>
      </c>
      <c r="E33" s="17">
        <v>1430</v>
      </c>
      <c r="F33" s="17">
        <v>38707.866999999998</v>
      </c>
      <c r="G33" s="20" t="s">
        <v>345</v>
      </c>
      <c r="H33" s="17">
        <v>329663.81599999999</v>
      </c>
      <c r="I33" s="20" t="s">
        <v>377</v>
      </c>
      <c r="J33" s="17">
        <v>30150.357</v>
      </c>
      <c r="K33" s="17">
        <v>9997795.4560000002</v>
      </c>
      <c r="L33" s="17">
        <v>3320.9749999999999</v>
      </c>
      <c r="M33" s="17">
        <v>33471.332000000002</v>
      </c>
    </row>
    <row r="34" spans="2:13" x14ac:dyDescent="0.25">
      <c r="B34" s="16" t="s">
        <v>225</v>
      </c>
      <c r="C34" s="16" t="s">
        <v>239</v>
      </c>
      <c r="D34" s="17">
        <v>4169</v>
      </c>
      <c r="E34" s="17">
        <v>3531</v>
      </c>
      <c r="F34" s="17">
        <v>212755.33499999999</v>
      </c>
      <c r="G34" s="20" t="s">
        <v>346</v>
      </c>
      <c r="H34" s="17">
        <v>431956.99400000001</v>
      </c>
      <c r="I34" s="20" t="s">
        <v>378</v>
      </c>
      <c r="J34" s="17">
        <v>48417.892</v>
      </c>
      <c r="K34" s="17">
        <v>5935317.9960000003</v>
      </c>
      <c r="L34" s="17">
        <v>1367.434</v>
      </c>
      <c r="M34" s="17">
        <v>49785.326000000001</v>
      </c>
    </row>
    <row r="35" spans="2:13" x14ac:dyDescent="0.25">
      <c r="B35" s="16" t="s">
        <v>226</v>
      </c>
      <c r="C35" s="16" t="s">
        <v>240</v>
      </c>
      <c r="D35" s="17">
        <v>4713</v>
      </c>
      <c r="E35" s="17">
        <v>4403</v>
      </c>
      <c r="F35" s="17">
        <v>144616.74100000001</v>
      </c>
      <c r="G35" s="20" t="s">
        <v>347</v>
      </c>
      <c r="H35" s="17">
        <v>146464.74</v>
      </c>
      <c r="I35" s="20" t="s">
        <v>379</v>
      </c>
      <c r="J35" s="17">
        <v>20403.428</v>
      </c>
      <c r="K35" s="17">
        <v>3669370.9950000001</v>
      </c>
      <c r="L35" s="17">
        <v>2804.7689999999998</v>
      </c>
      <c r="M35" s="17">
        <v>23208.197</v>
      </c>
    </row>
    <row r="36" spans="2:13" x14ac:dyDescent="0.25">
      <c r="B36" s="16" t="s">
        <v>309</v>
      </c>
      <c r="C36" s="16" t="s">
        <v>324</v>
      </c>
      <c r="D36" s="17">
        <v>1263</v>
      </c>
      <c r="E36" s="17">
        <v>1175</v>
      </c>
      <c r="F36" s="17">
        <v>40349.65</v>
      </c>
      <c r="G36" s="20" t="s">
        <v>348</v>
      </c>
      <c r="H36" s="17">
        <v>31407.556</v>
      </c>
      <c r="I36" s="20" t="s">
        <v>380</v>
      </c>
      <c r="J36" s="17">
        <v>4888.875</v>
      </c>
      <c r="K36" s="17">
        <v>2360997.7409999999</v>
      </c>
      <c r="L36" s="17">
        <v>1802.2729999999999</v>
      </c>
      <c r="M36" s="17">
        <v>6691.1480000000001</v>
      </c>
    </row>
    <row r="37" spans="2:13" x14ac:dyDescent="0.25">
      <c r="B37" s="16" t="s">
        <v>310</v>
      </c>
      <c r="C37" s="16" t="s">
        <v>325</v>
      </c>
      <c r="D37" s="17">
        <v>395</v>
      </c>
      <c r="E37" s="17">
        <v>384</v>
      </c>
      <c r="F37" s="17">
        <v>7015.5020000000004</v>
      </c>
      <c r="G37" s="20" t="s">
        <v>349</v>
      </c>
      <c r="H37" s="17">
        <v>2035.922</v>
      </c>
      <c r="I37" s="20" t="s">
        <v>381</v>
      </c>
      <c r="J37" s="17">
        <v>558.90599999999995</v>
      </c>
      <c r="K37" s="17">
        <v>49453.49</v>
      </c>
      <c r="L37" s="17">
        <v>119.98699999999999</v>
      </c>
      <c r="M37" s="17">
        <v>678.89300000000003</v>
      </c>
    </row>
    <row r="38" spans="2:13" x14ac:dyDescent="0.25">
      <c r="B38" s="16" t="s">
        <v>227</v>
      </c>
      <c r="C38" s="16" t="s">
        <v>241</v>
      </c>
      <c r="D38" s="17">
        <v>848</v>
      </c>
      <c r="E38" s="17">
        <v>743</v>
      </c>
      <c r="F38" s="17">
        <v>42764.228000000003</v>
      </c>
      <c r="G38" s="20" t="s">
        <v>350</v>
      </c>
      <c r="H38" s="17">
        <v>61374.262999999999</v>
      </c>
      <c r="I38" s="20" t="s">
        <v>382</v>
      </c>
      <c r="J38" s="17">
        <v>7568.8459999999995</v>
      </c>
      <c r="K38" s="17">
        <v>442217.82299999997</v>
      </c>
      <c r="L38" s="17">
        <v>188.45699999999999</v>
      </c>
      <c r="M38" s="17">
        <v>7757.3029999999999</v>
      </c>
    </row>
    <row r="39" spans="2:13" x14ac:dyDescent="0.25">
      <c r="B39" s="16" t="s">
        <v>311</v>
      </c>
      <c r="C39" s="16" t="s">
        <v>326</v>
      </c>
      <c r="D39" s="17">
        <v>375</v>
      </c>
      <c r="E39" s="17">
        <v>367</v>
      </c>
      <c r="F39" s="17">
        <v>6264.13</v>
      </c>
      <c r="G39" s="20" t="s">
        <v>351</v>
      </c>
      <c r="H39" s="17">
        <v>6741.6980000000003</v>
      </c>
      <c r="I39" s="20" t="s">
        <v>383</v>
      </c>
      <c r="J39" s="17">
        <v>917.572</v>
      </c>
      <c r="K39" s="17">
        <v>173624.435</v>
      </c>
      <c r="L39" s="17">
        <v>198.06200000000001</v>
      </c>
      <c r="M39" s="17">
        <v>1115.634</v>
      </c>
    </row>
    <row r="40" spans="2:13" x14ac:dyDescent="0.25">
      <c r="B40" s="18" t="s">
        <v>8</v>
      </c>
      <c r="C40" s="18" t="s">
        <v>242</v>
      </c>
      <c r="D40" s="19">
        <v>553</v>
      </c>
      <c r="E40" s="19">
        <v>540</v>
      </c>
      <c r="F40" s="19">
        <v>8759.223</v>
      </c>
      <c r="G40" s="24" t="s">
        <v>352</v>
      </c>
      <c r="H40" s="19">
        <v>5459.0839999999998</v>
      </c>
      <c r="I40" s="24" t="s">
        <v>384</v>
      </c>
      <c r="J40" s="19">
        <v>945.78</v>
      </c>
      <c r="K40" s="19">
        <v>177983.14499999999</v>
      </c>
      <c r="L40" s="19">
        <v>209.53200000000001</v>
      </c>
      <c r="M40" s="19">
        <v>1155.3119999999999</v>
      </c>
    </row>
    <row r="42" spans="2:13" x14ac:dyDescent="0.25">
      <c r="B42" s="57" t="s">
        <v>385</v>
      </c>
      <c r="C42" s="58"/>
      <c r="D42" s="58"/>
      <c r="E42" s="58"/>
      <c r="F42" s="58"/>
      <c r="G42" s="58"/>
      <c r="H42" s="58"/>
      <c r="I42" s="58"/>
      <c r="J42" s="58"/>
      <c r="K42" s="58"/>
      <c r="L42" s="58"/>
      <c r="M42" s="58"/>
    </row>
  </sheetData>
  <mergeCells count="17">
    <mergeCell ref="B5:C7"/>
    <mergeCell ref="D5:E5"/>
    <mergeCell ref="F5:I5"/>
    <mergeCell ref="J5:M5"/>
    <mergeCell ref="D6:D7"/>
    <mergeCell ref="E6:E7"/>
    <mergeCell ref="F6:G6"/>
    <mergeCell ref="H6:I6"/>
    <mergeCell ref="J6:J7"/>
    <mergeCell ref="K6:K7"/>
    <mergeCell ref="L6:L7"/>
    <mergeCell ref="M6:M7"/>
    <mergeCell ref="B42:M42"/>
    <mergeCell ref="B8:C8"/>
    <mergeCell ref="B9:C9"/>
    <mergeCell ref="B11:C11"/>
    <mergeCell ref="B25:C25"/>
  </mergeCells>
  <pageMargins left="0.7" right="0.7" top="0.75" bottom="0.75" header="0.3" footer="0.3"/>
  <pageSetup paperSize="9" scale="76" orientation="landscape"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2AB"/>
    <pageSetUpPr fitToPage="1"/>
  </sheetPr>
  <dimension ref="B1:J15"/>
  <sheetViews>
    <sheetView showGridLines="0" workbookViewId="0"/>
  </sheetViews>
  <sheetFormatPr baseColWidth="10" defaultRowHeight="13.2" x14ac:dyDescent="0.25"/>
  <cols>
    <col min="1" max="1" width="2.5546875" customWidth="1"/>
    <col min="2" max="2" width="13.6640625" customWidth="1"/>
    <col min="3" max="4" width="11.109375" customWidth="1"/>
    <col min="5" max="6" width="12.109375" customWidth="1"/>
    <col min="7" max="8" width="12.44140625" customWidth="1"/>
    <col min="9" max="10" width="12.109375" customWidth="1"/>
  </cols>
  <sheetData>
    <row r="1" spans="2:10" ht="17.399999999999999" x14ac:dyDescent="0.3">
      <c r="B1" s="3" t="s">
        <v>15</v>
      </c>
    </row>
    <row r="2" spans="2:10" x14ac:dyDescent="0.25">
      <c r="B2" t="s">
        <v>11</v>
      </c>
    </row>
    <row r="5" spans="2:10" ht="21" customHeight="1" x14ac:dyDescent="0.25">
      <c r="B5" s="55" t="s">
        <v>386</v>
      </c>
      <c r="C5" s="56" t="s">
        <v>64</v>
      </c>
      <c r="D5" s="56" t="s">
        <v>64</v>
      </c>
      <c r="E5" s="56" t="s">
        <v>74</v>
      </c>
      <c r="F5" s="56" t="s">
        <v>74</v>
      </c>
      <c r="G5" s="56" t="s">
        <v>75</v>
      </c>
      <c r="H5" s="56" t="s">
        <v>75</v>
      </c>
      <c r="I5" s="56" t="s">
        <v>387</v>
      </c>
      <c r="J5" s="56" t="s">
        <v>387</v>
      </c>
    </row>
    <row r="6" spans="2:10" ht="21" customHeight="1" x14ac:dyDescent="0.25">
      <c r="B6" s="55" t="s">
        <v>386</v>
      </c>
      <c r="C6" s="15" t="s">
        <v>108</v>
      </c>
      <c r="D6" s="15" t="s">
        <v>79</v>
      </c>
      <c r="E6" s="15" t="s">
        <v>80</v>
      </c>
      <c r="F6" s="15" t="s">
        <v>79</v>
      </c>
      <c r="G6" s="15" t="s">
        <v>80</v>
      </c>
      <c r="H6" s="15" t="s">
        <v>79</v>
      </c>
      <c r="I6" s="15" t="s">
        <v>80</v>
      </c>
      <c r="J6" s="15" t="s">
        <v>79</v>
      </c>
    </row>
    <row r="7" spans="2:10" x14ac:dyDescent="0.25">
      <c r="B7" s="16">
        <v>0</v>
      </c>
      <c r="C7" s="17">
        <v>14143</v>
      </c>
      <c r="D7" s="20" t="s">
        <v>195</v>
      </c>
      <c r="E7" s="17">
        <v>0</v>
      </c>
      <c r="F7" s="20" t="s">
        <v>398</v>
      </c>
      <c r="G7" s="17">
        <v>15863558.323000001</v>
      </c>
      <c r="H7" s="20" t="s">
        <v>401</v>
      </c>
      <c r="I7" s="17">
        <v>16563.3</v>
      </c>
      <c r="J7" s="20" t="s">
        <v>208</v>
      </c>
    </row>
    <row r="8" spans="2:10" x14ac:dyDescent="0.25">
      <c r="B8" s="16" t="s">
        <v>388</v>
      </c>
      <c r="C8" s="17">
        <v>5493</v>
      </c>
      <c r="D8" s="20" t="s">
        <v>395</v>
      </c>
      <c r="E8" s="17">
        <v>40520.254000000001</v>
      </c>
      <c r="F8" s="20" t="s">
        <v>276</v>
      </c>
      <c r="G8" s="17">
        <v>1390720.5249999999</v>
      </c>
      <c r="H8" s="20" t="s">
        <v>402</v>
      </c>
      <c r="I8" s="17">
        <v>3473.5529999999999</v>
      </c>
      <c r="J8" s="20" t="s">
        <v>276</v>
      </c>
    </row>
    <row r="9" spans="2:10" x14ac:dyDescent="0.25">
      <c r="B9" s="16" t="s">
        <v>389</v>
      </c>
      <c r="C9" s="17">
        <v>4985</v>
      </c>
      <c r="D9" s="20" t="s">
        <v>396</v>
      </c>
      <c r="E9" s="17">
        <v>244661.63200000001</v>
      </c>
      <c r="F9" s="20" t="s">
        <v>253</v>
      </c>
      <c r="G9" s="17">
        <v>2749741.2170000002</v>
      </c>
      <c r="H9" s="20" t="s">
        <v>277</v>
      </c>
      <c r="I9" s="17">
        <v>13969.322</v>
      </c>
      <c r="J9" s="20" t="s">
        <v>407</v>
      </c>
    </row>
    <row r="10" spans="2:10" x14ac:dyDescent="0.25">
      <c r="B10" s="16" t="s">
        <v>390</v>
      </c>
      <c r="C10" s="17">
        <v>3328</v>
      </c>
      <c r="D10" s="20" t="s">
        <v>397</v>
      </c>
      <c r="E10" s="17">
        <v>734174.13500000001</v>
      </c>
      <c r="F10" s="20" t="s">
        <v>163</v>
      </c>
      <c r="G10" s="17">
        <v>5256650.9160000002</v>
      </c>
      <c r="H10" s="20" t="s">
        <v>403</v>
      </c>
      <c r="I10" s="17">
        <v>45479.364000000001</v>
      </c>
      <c r="J10" s="20" t="s">
        <v>408</v>
      </c>
    </row>
    <row r="11" spans="2:10" x14ac:dyDescent="0.25">
      <c r="B11" s="16" t="s">
        <v>391</v>
      </c>
      <c r="C11" s="17">
        <v>641</v>
      </c>
      <c r="D11" s="20" t="s">
        <v>91</v>
      </c>
      <c r="E11" s="17">
        <v>441982.53399999999</v>
      </c>
      <c r="F11" s="20" t="s">
        <v>154</v>
      </c>
      <c r="G11" s="17">
        <v>2588314.5299999998</v>
      </c>
      <c r="H11" s="20" t="s">
        <v>404</v>
      </c>
      <c r="I11" s="17">
        <v>33394.063999999998</v>
      </c>
      <c r="J11" s="20" t="s">
        <v>302</v>
      </c>
    </row>
    <row r="12" spans="2:10" x14ac:dyDescent="0.25">
      <c r="B12" s="16" t="s">
        <v>392</v>
      </c>
      <c r="C12" s="17">
        <v>582</v>
      </c>
      <c r="D12" s="20" t="s">
        <v>198</v>
      </c>
      <c r="E12" s="17">
        <v>1210578.8219999999</v>
      </c>
      <c r="F12" s="20" t="s">
        <v>399</v>
      </c>
      <c r="G12" s="17">
        <v>7860632.0580000002</v>
      </c>
      <c r="H12" s="20" t="s">
        <v>405</v>
      </c>
      <c r="I12" s="17">
        <v>99351.29</v>
      </c>
      <c r="J12" s="20" t="s">
        <v>409</v>
      </c>
    </row>
    <row r="13" spans="2:10" x14ac:dyDescent="0.25">
      <c r="B13" s="16" t="s">
        <v>393</v>
      </c>
      <c r="C13" s="17">
        <v>75</v>
      </c>
      <c r="D13" s="20" t="s">
        <v>268</v>
      </c>
      <c r="E13" s="17">
        <v>522774.55599999998</v>
      </c>
      <c r="F13" s="20" t="s">
        <v>400</v>
      </c>
      <c r="G13" s="17">
        <v>4213306.0279999999</v>
      </c>
      <c r="H13" s="20" t="s">
        <v>406</v>
      </c>
      <c r="I13" s="17">
        <v>44462.964</v>
      </c>
      <c r="J13" s="20" t="s">
        <v>133</v>
      </c>
    </row>
    <row r="14" spans="2:10" x14ac:dyDescent="0.25">
      <c r="B14" s="16" t="s">
        <v>394</v>
      </c>
      <c r="C14" s="17">
        <v>38</v>
      </c>
      <c r="D14" s="20" t="s">
        <v>245</v>
      </c>
      <c r="E14" s="17">
        <v>943028.22400000005</v>
      </c>
      <c r="F14" s="20" t="s">
        <v>149</v>
      </c>
      <c r="G14" s="17">
        <v>5238979.1189999999</v>
      </c>
      <c r="H14" s="20" t="s">
        <v>403</v>
      </c>
      <c r="I14" s="17">
        <v>79972.418999999994</v>
      </c>
      <c r="J14" s="20" t="s">
        <v>410</v>
      </c>
    </row>
    <row r="15" spans="2:10" x14ac:dyDescent="0.25">
      <c r="B15" s="21" t="s">
        <v>72</v>
      </c>
      <c r="C15" s="22">
        <v>29285</v>
      </c>
      <c r="D15" s="23" t="s">
        <v>88</v>
      </c>
      <c r="E15" s="22">
        <v>4137720.1570000001</v>
      </c>
      <c r="F15" s="23" t="s">
        <v>88</v>
      </c>
      <c r="G15" s="22">
        <v>45161902.715999998</v>
      </c>
      <c r="H15" s="23" t="s">
        <v>88</v>
      </c>
      <c r="I15" s="22">
        <v>336666.27600000001</v>
      </c>
      <c r="J15" s="23" t="s">
        <v>88</v>
      </c>
    </row>
  </sheetData>
  <mergeCells count="5">
    <mergeCell ref="B5:B6"/>
    <mergeCell ref="C5:D5"/>
    <mergeCell ref="E5:F5"/>
    <mergeCell ref="G5:H5"/>
    <mergeCell ref="I5:J5"/>
  </mergeCells>
  <pageMargins left="0.70866141732283472" right="0.70866141732283472" top="0.74803149606299213" bottom="0.74803149606299213" header="0.31496062992125984" footer="0.31496062992125984"/>
  <pageSetup paperSize="9" scale="8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2AB"/>
    <pageSetUpPr fitToPage="1"/>
  </sheetPr>
  <dimension ref="B1:L15"/>
  <sheetViews>
    <sheetView showGridLines="0" tabSelected="1" workbookViewId="0">
      <selection activeCell="H8" sqref="H8:H12"/>
    </sheetView>
  </sheetViews>
  <sheetFormatPr baseColWidth="10" defaultRowHeight="13.2" x14ac:dyDescent="0.25"/>
  <cols>
    <col min="1" max="1" width="2.5546875" customWidth="1"/>
    <col min="2" max="2" width="13.6640625" customWidth="1"/>
    <col min="3" max="4" width="11.109375" customWidth="1"/>
    <col min="5" max="12" width="12.109375" customWidth="1"/>
  </cols>
  <sheetData>
    <row r="1" spans="2:12" ht="17.399999999999999" x14ac:dyDescent="0.3">
      <c r="B1" s="3" t="s">
        <v>16</v>
      </c>
    </row>
    <row r="2" spans="2:12" x14ac:dyDescent="0.25">
      <c r="B2" t="s">
        <v>11</v>
      </c>
    </row>
    <row r="5" spans="2:12" ht="21" customHeight="1" x14ac:dyDescent="0.25">
      <c r="B5" s="55" t="s">
        <v>386</v>
      </c>
      <c r="C5" s="56" t="s">
        <v>64</v>
      </c>
      <c r="D5" s="56" t="s">
        <v>64</v>
      </c>
      <c r="E5" s="56" t="s">
        <v>76</v>
      </c>
      <c r="F5" s="56" t="s">
        <v>76</v>
      </c>
      <c r="G5" s="56" t="s">
        <v>77</v>
      </c>
      <c r="H5" s="56" t="s">
        <v>77</v>
      </c>
      <c r="I5" s="56" t="s">
        <v>387</v>
      </c>
      <c r="J5" s="56" t="s">
        <v>387</v>
      </c>
      <c r="K5" s="56" t="s">
        <v>917</v>
      </c>
      <c r="L5" s="56" t="s">
        <v>411</v>
      </c>
    </row>
    <row r="6" spans="2:12" ht="21" customHeight="1" x14ac:dyDescent="0.25">
      <c r="B6" s="55" t="s">
        <v>386</v>
      </c>
      <c r="C6" s="15" t="s">
        <v>108</v>
      </c>
      <c r="D6" s="15" t="s">
        <v>79</v>
      </c>
      <c r="E6" s="15" t="s">
        <v>80</v>
      </c>
      <c r="F6" s="15" t="s">
        <v>79</v>
      </c>
      <c r="G6" s="15" t="s">
        <v>80</v>
      </c>
      <c r="H6" s="15" t="s">
        <v>79</v>
      </c>
      <c r="I6" s="15" t="s">
        <v>80</v>
      </c>
      <c r="J6" s="15" t="s">
        <v>79</v>
      </c>
      <c r="K6" s="15" t="s">
        <v>80</v>
      </c>
      <c r="L6" s="15" t="s">
        <v>79</v>
      </c>
    </row>
    <row r="7" spans="2:12" x14ac:dyDescent="0.25">
      <c r="B7" s="16">
        <v>0</v>
      </c>
      <c r="C7" s="17">
        <v>14143</v>
      </c>
      <c r="D7" s="20" t="s">
        <v>195</v>
      </c>
      <c r="E7" s="17">
        <v>0</v>
      </c>
      <c r="F7" s="20" t="s">
        <v>398</v>
      </c>
      <c r="G7" s="17">
        <v>16563.3</v>
      </c>
      <c r="H7" s="20" t="s">
        <v>414</v>
      </c>
      <c r="I7" s="17">
        <v>16563.3</v>
      </c>
      <c r="J7" s="20" t="s">
        <v>208</v>
      </c>
      <c r="K7" s="17">
        <v>27826.344000000001</v>
      </c>
      <c r="L7" s="20" t="s">
        <v>208</v>
      </c>
    </row>
    <row r="8" spans="2:12" x14ac:dyDescent="0.25">
      <c r="B8" s="16" t="s">
        <v>388</v>
      </c>
      <c r="C8" s="17">
        <v>5493</v>
      </c>
      <c r="D8" s="20" t="s">
        <v>395</v>
      </c>
      <c r="E8" s="17">
        <v>2255.7260000000001</v>
      </c>
      <c r="F8" s="20" t="s">
        <v>207</v>
      </c>
      <c r="G8" s="17">
        <v>1217.828</v>
      </c>
      <c r="H8" s="20" t="s">
        <v>415</v>
      </c>
      <c r="I8" s="17">
        <v>3473.5529999999999</v>
      </c>
      <c r="J8" s="20" t="s">
        <v>276</v>
      </c>
      <c r="K8" s="17">
        <v>5835.5690000000004</v>
      </c>
      <c r="L8" s="20" t="s">
        <v>276</v>
      </c>
    </row>
    <row r="9" spans="2:12" x14ac:dyDescent="0.25">
      <c r="B9" s="16" t="s">
        <v>389</v>
      </c>
      <c r="C9" s="17">
        <v>4985</v>
      </c>
      <c r="D9" s="20" t="s">
        <v>396</v>
      </c>
      <c r="E9" s="17">
        <v>13769.325999999999</v>
      </c>
      <c r="F9" s="20" t="s">
        <v>260</v>
      </c>
      <c r="G9" s="17">
        <v>199.99600000000001</v>
      </c>
      <c r="H9" s="20" t="s">
        <v>100</v>
      </c>
      <c r="I9" s="17">
        <v>13969.322</v>
      </c>
      <c r="J9" s="20" t="s">
        <v>407</v>
      </c>
      <c r="K9" s="17">
        <v>23468.46</v>
      </c>
      <c r="L9" s="20" t="s">
        <v>407</v>
      </c>
    </row>
    <row r="10" spans="2:12" x14ac:dyDescent="0.25">
      <c r="B10" s="16" t="s">
        <v>390</v>
      </c>
      <c r="C10" s="17">
        <v>3328</v>
      </c>
      <c r="D10" s="20" t="s">
        <v>397</v>
      </c>
      <c r="E10" s="17">
        <v>45274.858</v>
      </c>
      <c r="F10" s="20" t="s">
        <v>254</v>
      </c>
      <c r="G10" s="17">
        <v>204.506</v>
      </c>
      <c r="H10" s="20" t="s">
        <v>100</v>
      </c>
      <c r="I10" s="17">
        <v>45479.364000000001</v>
      </c>
      <c r="J10" s="20" t="s">
        <v>408</v>
      </c>
      <c r="K10" s="17">
        <v>76405.331000000006</v>
      </c>
      <c r="L10" s="20" t="s">
        <v>408</v>
      </c>
    </row>
    <row r="11" spans="2:12" x14ac:dyDescent="0.25">
      <c r="B11" s="16" t="s">
        <v>391</v>
      </c>
      <c r="C11" s="17">
        <v>641</v>
      </c>
      <c r="D11" s="20" t="s">
        <v>91</v>
      </c>
      <c r="E11" s="17">
        <v>33386.398999999998</v>
      </c>
      <c r="F11" s="20" t="s">
        <v>345</v>
      </c>
      <c r="G11" s="17">
        <v>7.6639999999999997</v>
      </c>
      <c r="H11" s="20" t="s">
        <v>398</v>
      </c>
      <c r="I11" s="17">
        <v>33394.063999999998</v>
      </c>
      <c r="J11" s="20" t="s">
        <v>302</v>
      </c>
      <c r="K11" s="17">
        <v>56102.027000000002</v>
      </c>
      <c r="L11" s="20" t="s">
        <v>302</v>
      </c>
    </row>
    <row r="12" spans="2:12" x14ac:dyDescent="0.25">
      <c r="B12" s="16" t="s">
        <v>392</v>
      </c>
      <c r="C12" s="17">
        <v>582</v>
      </c>
      <c r="D12" s="20" t="s">
        <v>198</v>
      </c>
      <c r="E12" s="17">
        <v>99351.29</v>
      </c>
      <c r="F12" s="20" t="s">
        <v>412</v>
      </c>
      <c r="G12" s="17">
        <v>0</v>
      </c>
      <c r="H12" s="20" t="s">
        <v>398</v>
      </c>
      <c r="I12" s="17">
        <v>99351.29</v>
      </c>
      <c r="J12" s="20" t="s">
        <v>409</v>
      </c>
      <c r="K12" s="17">
        <v>166910.16699999999</v>
      </c>
      <c r="L12" s="20" t="s">
        <v>409</v>
      </c>
    </row>
    <row r="13" spans="2:12" x14ac:dyDescent="0.25">
      <c r="B13" s="16" t="s">
        <v>393</v>
      </c>
      <c r="C13" s="17">
        <v>75</v>
      </c>
      <c r="D13" s="20" t="s">
        <v>268</v>
      </c>
      <c r="E13" s="17">
        <v>44041.303</v>
      </c>
      <c r="F13" s="20" t="s">
        <v>87</v>
      </c>
      <c r="G13" s="17">
        <v>421.661</v>
      </c>
      <c r="H13" s="20" t="s">
        <v>99</v>
      </c>
      <c r="I13" s="17">
        <v>44462.964</v>
      </c>
      <c r="J13" s="20" t="s">
        <v>133</v>
      </c>
      <c r="K13" s="17">
        <v>74697.78</v>
      </c>
      <c r="L13" s="20" t="s">
        <v>133</v>
      </c>
    </row>
    <row r="14" spans="2:12" x14ac:dyDescent="0.25">
      <c r="B14" s="16" t="s">
        <v>394</v>
      </c>
      <c r="C14" s="17">
        <v>38</v>
      </c>
      <c r="D14" s="20" t="s">
        <v>245</v>
      </c>
      <c r="E14" s="17">
        <v>79972.418999999994</v>
      </c>
      <c r="F14" s="20" t="s">
        <v>413</v>
      </c>
      <c r="G14" s="17">
        <v>0</v>
      </c>
      <c r="H14" s="20" t="s">
        <v>398</v>
      </c>
      <c r="I14" s="17">
        <v>79972.418999999994</v>
      </c>
      <c r="J14" s="20" t="s">
        <v>410</v>
      </c>
      <c r="K14" s="17">
        <v>134353.66399999999</v>
      </c>
      <c r="L14" s="20" t="s">
        <v>410</v>
      </c>
    </row>
    <row r="15" spans="2:12" x14ac:dyDescent="0.25">
      <c r="B15" s="21" t="s">
        <v>72</v>
      </c>
      <c r="C15" s="22">
        <v>29285</v>
      </c>
      <c r="D15" s="23" t="s">
        <v>88</v>
      </c>
      <c r="E15" s="22">
        <v>318051.321</v>
      </c>
      <c r="F15" s="23" t="s">
        <v>88</v>
      </c>
      <c r="G15" s="22">
        <v>18614.955000000002</v>
      </c>
      <c r="H15" s="23" t="s">
        <v>88</v>
      </c>
      <c r="I15" s="22">
        <v>336666.27600000001</v>
      </c>
      <c r="J15" s="23" t="s">
        <v>88</v>
      </c>
      <c r="K15" s="22">
        <v>565599.34199999995</v>
      </c>
      <c r="L15" s="23" t="s">
        <v>88</v>
      </c>
    </row>
  </sheetData>
  <mergeCells count="6">
    <mergeCell ref="K5:L5"/>
    <mergeCell ref="B5:B6"/>
    <mergeCell ref="C5:D5"/>
    <mergeCell ref="E5:F5"/>
    <mergeCell ref="G5:H5"/>
    <mergeCell ref="I5:J5"/>
  </mergeCells>
  <pageMargins left="0.70866141732283472" right="0.70866141732283472" top="0.74803149606299213" bottom="0.74803149606299213" header="0.31496062992125984" footer="0.31496062992125984"/>
  <pageSetup paperSize="9" scale="83"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29</vt:i4>
      </vt:variant>
    </vt:vector>
  </HeadingPairs>
  <TitlesOfParts>
    <vt:vector size="29" baseType="lpstr">
      <vt:lpstr>Inhaltsverzeichnis</vt:lpstr>
      <vt:lpstr>T1</vt:lpstr>
      <vt:lpstr>T2</vt:lpstr>
      <vt:lpstr>T3</vt:lpstr>
      <vt:lpstr>T4</vt:lpstr>
      <vt:lpstr>T5a</vt:lpstr>
      <vt:lpstr>T5b</vt:lpstr>
      <vt:lpstr>T6</vt:lpstr>
      <vt:lpstr>T7</vt:lpstr>
      <vt:lpstr>T8</vt:lpstr>
      <vt:lpstr>T9</vt:lpstr>
      <vt:lpstr>T10a</vt:lpstr>
      <vt:lpstr>T10b</vt:lpstr>
      <vt:lpstr>T10c</vt:lpstr>
      <vt:lpstr>T10d</vt:lpstr>
      <vt:lpstr>T10e</vt:lpstr>
      <vt:lpstr>T10f</vt:lpstr>
      <vt:lpstr>T11</vt:lpstr>
      <vt:lpstr>T12</vt:lpstr>
      <vt:lpstr>T13</vt:lpstr>
      <vt:lpstr>T14</vt:lpstr>
      <vt:lpstr>T15</vt:lpstr>
      <vt:lpstr>T16</vt:lpstr>
      <vt:lpstr>T17a</vt:lpstr>
      <vt:lpstr>T17b</vt:lpstr>
      <vt:lpstr>Gemeindekarte</vt:lpstr>
      <vt:lpstr>Erläuterungen</vt:lpstr>
      <vt:lpstr>Agglomerationsgemeinden</vt:lpstr>
      <vt:lpstr>Regionalplanungsverbände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cisg</dc:creator>
  <cp:lastModifiedBy>Iseli Christoph  DFRSTAAG</cp:lastModifiedBy>
  <cp:lastPrinted>2024-04-22T07:54:16Z</cp:lastPrinted>
  <dcterms:created xsi:type="dcterms:W3CDTF">2024-03-13T10:13:49Z</dcterms:created>
  <dcterms:modified xsi:type="dcterms:W3CDTF">2024-05-16T13:08:22Z</dcterms:modified>
</cp:coreProperties>
</file>